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0730" windowHeight="11760"/>
  </bookViews>
  <sheets>
    <sheet name="高圧受電" sheetId="10" r:id="rId1"/>
    <sheet name="高圧受電1年分" sheetId="11" r:id="rId2"/>
  </sheets>
  <calcPr calcId="145621"/>
</workbook>
</file>

<file path=xl/calcChain.xml><?xml version="1.0" encoding="utf-8"?>
<calcChain xmlns="http://schemas.openxmlformats.org/spreadsheetml/2006/main">
  <c r="J8" i="10" l="1"/>
  <c r="E9" i="11"/>
  <c r="E28" i="11"/>
  <c r="E17" i="11"/>
  <c r="E18" i="11"/>
  <c r="E19" i="11"/>
  <c r="E20" i="11"/>
  <c r="E21" i="11"/>
  <c r="E22" i="11"/>
  <c r="E23" i="11"/>
  <c r="E24" i="11"/>
  <c r="E25" i="11"/>
  <c r="E26" i="11"/>
  <c r="E27" i="11"/>
  <c r="E16" i="11"/>
  <c r="B28" i="11"/>
  <c r="C16" i="11"/>
  <c r="J6" i="11"/>
  <c r="C27" i="11"/>
  <c r="C18" i="11"/>
  <c r="C19" i="11" s="1"/>
  <c r="C20" i="11" s="1"/>
  <c r="C21" i="11" s="1"/>
  <c r="C22" i="11" s="1"/>
  <c r="C23" i="11" s="1"/>
  <c r="C24" i="11" s="1"/>
  <c r="C25" i="11" s="1"/>
  <c r="C26" i="11" s="1"/>
  <c r="C17" i="11"/>
  <c r="J7" i="11"/>
  <c r="J5" i="11"/>
  <c r="D24" i="11" s="1"/>
  <c r="D16" i="11" l="1"/>
  <c r="D25" i="11"/>
  <c r="D20" i="11"/>
  <c r="D23" i="11"/>
  <c r="D19" i="11"/>
  <c r="G19" i="11" s="1"/>
  <c r="D17" i="11"/>
  <c r="D26" i="11"/>
  <c r="D22" i="11"/>
  <c r="D18" i="11"/>
  <c r="D27" i="11"/>
  <c r="D21" i="11"/>
  <c r="E9" i="10"/>
  <c r="F19" i="11" l="1"/>
  <c r="F27" i="11"/>
  <c r="G27" i="11"/>
  <c r="G20" i="11"/>
  <c r="F20" i="11"/>
  <c r="G24" i="11"/>
  <c r="F24" i="11"/>
  <c r="G17" i="11"/>
  <c r="F17" i="11"/>
  <c r="G23" i="11"/>
  <c r="F23" i="11"/>
  <c r="G21" i="11"/>
  <c r="F21" i="11"/>
  <c r="F25" i="11"/>
  <c r="G25" i="11"/>
  <c r="G18" i="11"/>
  <c r="F18" i="11"/>
  <c r="G22" i="11"/>
  <c r="F22" i="11"/>
  <c r="G26" i="11"/>
  <c r="F26" i="11"/>
  <c r="F16" i="11"/>
  <c r="G16" i="11"/>
  <c r="D28" i="11"/>
  <c r="J6" i="10"/>
  <c r="J7" i="10"/>
  <c r="J5" i="10"/>
  <c r="E8" i="11" l="1"/>
  <c r="G28" i="11"/>
  <c r="F28" i="11"/>
  <c r="E8" i="10"/>
  <c r="G8" i="11" l="1"/>
  <c r="F8" i="11"/>
  <c r="G8" i="10"/>
  <c r="F8" i="10"/>
</calcChain>
</file>

<file path=xl/comments1.xml><?xml version="1.0" encoding="utf-8"?>
<comments xmlns="http://schemas.openxmlformats.org/spreadsheetml/2006/main">
  <authors>
    <author>zukeran</author>
  </authors>
  <commentLis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夏季かその他季を
選択下さい</t>
        </r>
      </text>
    </comment>
    <comment ref="F6" authorId="0">
      <text>
        <r>
          <rPr>
            <b/>
            <sz val="9"/>
            <color indexed="81"/>
            <rFont val="ＭＳ Ｐゴシック"/>
            <family val="3"/>
            <charset val="128"/>
          </rPr>
          <t>業務用か業務用Ⅱ型を選択下さい</t>
        </r>
      </text>
    </comment>
  </commentList>
</comments>
</file>

<file path=xl/comments2.xml><?xml version="1.0" encoding="utf-8"?>
<comments xmlns="http://schemas.openxmlformats.org/spreadsheetml/2006/main">
  <authors>
    <author>zukeran</author>
  </authors>
  <commentList>
    <comment ref="F6" authorId="0">
      <text>
        <r>
          <rPr>
            <b/>
            <sz val="9"/>
            <color indexed="81"/>
            <rFont val="ＭＳ Ｐゴシック"/>
            <family val="3"/>
            <charset val="128"/>
          </rPr>
          <t>業務用か業務用Ⅱ型を選択下さい</t>
        </r>
      </text>
    </comment>
  </commentList>
</comments>
</file>

<file path=xl/sharedStrings.xml><?xml version="1.0" encoding="utf-8"?>
<sst xmlns="http://schemas.openxmlformats.org/spreadsheetml/2006/main" count="100" uniqueCount="54">
  <si>
    <t>割引額（円）</t>
    <rPh sb="0" eb="2">
      <t>ワリビキ</t>
    </rPh>
    <rPh sb="2" eb="3">
      <t>ガク</t>
    </rPh>
    <rPh sb="4" eb="5">
      <t>エン</t>
    </rPh>
    <phoneticPr fontId="4"/>
  </si>
  <si>
    <t>沖電</t>
    <rPh sb="0" eb="1">
      <t>オキ</t>
    </rPh>
    <rPh sb="1" eb="2">
      <t>デン</t>
    </rPh>
    <phoneticPr fontId="1"/>
  </si>
  <si>
    <t>協議会</t>
    <rPh sb="0" eb="3">
      <t>キョウギカイ</t>
    </rPh>
    <phoneticPr fontId="1"/>
  </si>
  <si>
    <t>事業者</t>
    <rPh sb="0" eb="3">
      <t>ジギョウシャ</t>
    </rPh>
    <phoneticPr fontId="1"/>
  </si>
  <si>
    <t>電気料金</t>
    <rPh sb="0" eb="2">
      <t>デンキ</t>
    </rPh>
    <rPh sb="2" eb="4">
      <t>リョウキン</t>
    </rPh>
    <phoneticPr fontId="1"/>
  </si>
  <si>
    <t>割引率</t>
    <rPh sb="0" eb="2">
      <t>ワリビキ</t>
    </rPh>
    <rPh sb="2" eb="3">
      <t>リツ</t>
    </rPh>
    <phoneticPr fontId="1"/>
  </si>
  <si>
    <t>消費税込み</t>
    <rPh sb="0" eb="2">
      <t>ショウヒ</t>
    </rPh>
    <rPh sb="2" eb="4">
      <t>ゼイコ</t>
    </rPh>
    <phoneticPr fontId="1"/>
  </si>
  <si>
    <t>※実際の料金には燃料費調整額と再エネ賦課金が加算されます。（沖電、協議会同額）</t>
    <rPh sb="1" eb="3">
      <t>ジッサイ</t>
    </rPh>
    <rPh sb="4" eb="6">
      <t>リョウキン</t>
    </rPh>
    <rPh sb="8" eb="10">
      <t>ネンリョウ</t>
    </rPh>
    <rPh sb="10" eb="11">
      <t>ヒ</t>
    </rPh>
    <rPh sb="11" eb="13">
      <t>チョウセイ</t>
    </rPh>
    <rPh sb="13" eb="14">
      <t>ガク</t>
    </rPh>
    <rPh sb="15" eb="16">
      <t>サイ</t>
    </rPh>
    <rPh sb="18" eb="21">
      <t>フカキン</t>
    </rPh>
    <rPh sb="22" eb="24">
      <t>カサン</t>
    </rPh>
    <rPh sb="30" eb="31">
      <t>オキ</t>
    </rPh>
    <rPh sb="31" eb="32">
      <t>デン</t>
    </rPh>
    <rPh sb="33" eb="36">
      <t>キョウギカイ</t>
    </rPh>
    <rPh sb="36" eb="38">
      <t>ドウガク</t>
    </rPh>
    <phoneticPr fontId="1"/>
  </si>
  <si>
    <t>使用量</t>
    <rPh sb="0" eb="3">
      <t>シヨウリョウ</t>
    </rPh>
    <phoneticPr fontId="1"/>
  </si>
  <si>
    <t>基本料金単価</t>
    <rPh sb="0" eb="2">
      <t>キホン</t>
    </rPh>
    <rPh sb="2" eb="4">
      <t>リョウキン</t>
    </rPh>
    <rPh sb="4" eb="6">
      <t>タンカ</t>
    </rPh>
    <phoneticPr fontId="1"/>
  </si>
  <si>
    <t>使用料金単価</t>
    <rPh sb="0" eb="2">
      <t>シヨウ</t>
    </rPh>
    <rPh sb="2" eb="4">
      <t>リョウキン</t>
    </rPh>
    <rPh sb="4" eb="6">
      <t>タンカ</t>
    </rPh>
    <phoneticPr fontId="4"/>
  </si>
  <si>
    <t>-</t>
    <phoneticPr fontId="1"/>
  </si>
  <si>
    <t>託送料金基本電力単価</t>
    <rPh sb="0" eb="2">
      <t>タクソウ</t>
    </rPh>
    <rPh sb="2" eb="4">
      <t>リョウキン</t>
    </rPh>
    <rPh sb="4" eb="6">
      <t>キホン</t>
    </rPh>
    <rPh sb="6" eb="8">
      <t>デンリョク</t>
    </rPh>
    <rPh sb="8" eb="10">
      <t>タンカ</t>
    </rPh>
    <phoneticPr fontId="1"/>
  </si>
  <si>
    <t>託送料金使用量単価</t>
    <rPh sb="0" eb="2">
      <t>タクソウ</t>
    </rPh>
    <rPh sb="2" eb="4">
      <t>リョウキン</t>
    </rPh>
    <rPh sb="4" eb="7">
      <t>シヨウリョウ</t>
    </rPh>
    <rPh sb="7" eb="9">
      <t>タンカ</t>
    </rPh>
    <phoneticPr fontId="1"/>
  </si>
  <si>
    <t>夏季</t>
    <rPh sb="0" eb="2">
      <t>カキ</t>
    </rPh>
    <phoneticPr fontId="1"/>
  </si>
  <si>
    <t>その他季</t>
    <rPh sb="2" eb="3">
      <t>タ</t>
    </rPh>
    <rPh sb="3" eb="4">
      <t>キ</t>
    </rPh>
    <phoneticPr fontId="1"/>
  </si>
  <si>
    <t>沖縄電力単価</t>
    <rPh sb="0" eb="2">
      <t>オキナワ</t>
    </rPh>
    <rPh sb="2" eb="4">
      <t>デンリョク</t>
    </rPh>
    <rPh sb="4" eb="6">
      <t>タンカ</t>
    </rPh>
    <phoneticPr fontId="1"/>
  </si>
  <si>
    <t>CO2協議会単価</t>
    <rPh sb="3" eb="6">
      <t>キョウギカイ</t>
    </rPh>
    <rPh sb="6" eb="8">
      <t>タンカ</t>
    </rPh>
    <phoneticPr fontId="1"/>
  </si>
  <si>
    <t>備考</t>
    <rPh sb="0" eb="2">
      <t>ビコウ</t>
    </rPh>
    <phoneticPr fontId="1"/>
  </si>
  <si>
    <t>力率</t>
    <rPh sb="0" eb="2">
      <t>リキリツ</t>
    </rPh>
    <phoneticPr fontId="1"/>
  </si>
  <si>
    <t>夏季/その他季</t>
    <rPh sb="0" eb="2">
      <t>カキ</t>
    </rPh>
    <rPh sb="5" eb="6">
      <t>タ</t>
    </rPh>
    <rPh sb="6" eb="7">
      <t>キ</t>
    </rPh>
    <phoneticPr fontId="1"/>
  </si>
  <si>
    <t>業務用/業務用Ⅱ型</t>
    <rPh sb="0" eb="3">
      <t>ギョウムヨウ</t>
    </rPh>
    <rPh sb="4" eb="7">
      <t>ギョウムヨウ</t>
    </rPh>
    <rPh sb="8" eb="9">
      <t>カタ</t>
    </rPh>
    <phoneticPr fontId="1"/>
  </si>
  <si>
    <t>業務用</t>
    <rPh sb="0" eb="3">
      <t>ギョウムヨウ</t>
    </rPh>
    <phoneticPr fontId="1"/>
  </si>
  <si>
    <t>業務用Ⅱ型</t>
    <rPh sb="0" eb="3">
      <t>ギョウムヨウ</t>
    </rPh>
    <rPh sb="4" eb="5">
      <t>ガタ</t>
    </rPh>
    <phoneticPr fontId="1"/>
  </si>
  <si>
    <t>基本</t>
    <rPh sb="0" eb="2">
      <t>キホン</t>
    </rPh>
    <phoneticPr fontId="1"/>
  </si>
  <si>
    <t>※夏季は8月分（7月1～7月31日）から10月分で以外が、その他季です。</t>
    <rPh sb="1" eb="3">
      <t>カキ</t>
    </rPh>
    <rPh sb="5" eb="7">
      <t>ガツブン</t>
    </rPh>
    <rPh sb="9" eb="10">
      <t>ガツ</t>
    </rPh>
    <rPh sb="13" eb="14">
      <t>ガツ</t>
    </rPh>
    <rPh sb="16" eb="17">
      <t>ニチ</t>
    </rPh>
    <rPh sb="22" eb="23">
      <t>ガツ</t>
    </rPh>
    <rPh sb="23" eb="24">
      <t>ブン</t>
    </rPh>
    <rPh sb="25" eb="27">
      <t>イガイ</t>
    </rPh>
    <rPh sb="31" eb="32">
      <t>タ</t>
    </rPh>
    <rPh sb="32" eb="33">
      <t>キ</t>
    </rPh>
    <phoneticPr fontId="1"/>
  </si>
  <si>
    <t>※沖縄電力の約款による契約種別が業務用電力、業務用Ⅱ型契約と協議会メニューとの比較です。</t>
    <rPh sb="1" eb="3">
      <t>オキナワ</t>
    </rPh>
    <rPh sb="3" eb="5">
      <t>デンリョク</t>
    </rPh>
    <rPh sb="6" eb="8">
      <t>ヤッカン</t>
    </rPh>
    <rPh sb="11" eb="13">
      <t>ケイヤク</t>
    </rPh>
    <rPh sb="13" eb="15">
      <t>シュベツ</t>
    </rPh>
    <rPh sb="16" eb="19">
      <t>ギョウムヨウ</t>
    </rPh>
    <rPh sb="19" eb="21">
      <t>デンリョク</t>
    </rPh>
    <rPh sb="22" eb="25">
      <t>ギョウムヨウ</t>
    </rPh>
    <rPh sb="26" eb="27">
      <t>カタ</t>
    </rPh>
    <rPh sb="27" eb="29">
      <t>ケイヤク</t>
    </rPh>
    <rPh sb="30" eb="33">
      <t>キョウギカイ</t>
    </rPh>
    <rPh sb="39" eb="41">
      <t>ヒカク</t>
    </rPh>
    <phoneticPr fontId="1"/>
  </si>
  <si>
    <t>1月分</t>
    <rPh sb="1" eb="3">
      <t>ガツブン</t>
    </rPh>
    <phoneticPr fontId="1"/>
  </si>
  <si>
    <t>2月分</t>
    <rPh sb="1" eb="3">
      <t>ガツブン</t>
    </rPh>
    <phoneticPr fontId="1"/>
  </si>
  <si>
    <t>3月分</t>
    <rPh sb="1" eb="3">
      <t>ガツブン</t>
    </rPh>
    <phoneticPr fontId="1"/>
  </si>
  <si>
    <t>4月分</t>
    <rPh sb="1" eb="3">
      <t>ガツブン</t>
    </rPh>
    <phoneticPr fontId="1"/>
  </si>
  <si>
    <t>5月分</t>
    <rPh sb="1" eb="3">
      <t>ガツブン</t>
    </rPh>
    <phoneticPr fontId="1"/>
  </si>
  <si>
    <t>6月分</t>
    <rPh sb="1" eb="3">
      <t>ガツブン</t>
    </rPh>
    <phoneticPr fontId="1"/>
  </si>
  <si>
    <t>7月分</t>
    <rPh sb="1" eb="3">
      <t>ガツブン</t>
    </rPh>
    <phoneticPr fontId="1"/>
  </si>
  <si>
    <t>8月分</t>
    <rPh sb="1" eb="3">
      <t>ガツブン</t>
    </rPh>
    <phoneticPr fontId="1"/>
  </si>
  <si>
    <t>9月分</t>
    <rPh sb="1" eb="3">
      <t>ガツブン</t>
    </rPh>
    <phoneticPr fontId="1"/>
  </si>
  <si>
    <t>10月分</t>
    <rPh sb="2" eb="4">
      <t>ガツブン</t>
    </rPh>
    <phoneticPr fontId="1"/>
  </si>
  <si>
    <t>11月分</t>
    <rPh sb="2" eb="4">
      <t>ガツブン</t>
    </rPh>
    <phoneticPr fontId="1"/>
  </si>
  <si>
    <t>月分</t>
    <rPh sb="0" eb="1">
      <t>ツキ</t>
    </rPh>
    <rPh sb="1" eb="2">
      <t>ブン</t>
    </rPh>
    <phoneticPr fontId="1"/>
  </si>
  <si>
    <t>12月分</t>
    <rPh sb="2" eb="4">
      <t>ガツブン</t>
    </rPh>
    <phoneticPr fontId="1"/>
  </si>
  <si>
    <t>合計</t>
    <rPh sb="0" eb="2">
      <t>ゴウケイ</t>
    </rPh>
    <phoneticPr fontId="1"/>
  </si>
  <si>
    <t>-</t>
    <phoneticPr fontId="1"/>
  </si>
  <si>
    <t>高圧受電業務用電力料金シュミレーション（年間分）</t>
    <rPh sb="0" eb="2">
      <t>コウアツ</t>
    </rPh>
    <rPh sb="2" eb="4">
      <t>ジュデン</t>
    </rPh>
    <rPh sb="4" eb="7">
      <t>ギョウムヨウ</t>
    </rPh>
    <rPh sb="7" eb="9">
      <t>デンリョク</t>
    </rPh>
    <rPh sb="9" eb="11">
      <t>リョウキン</t>
    </rPh>
    <rPh sb="20" eb="22">
      <t>ネンカン</t>
    </rPh>
    <rPh sb="22" eb="23">
      <t>ブン</t>
    </rPh>
    <phoneticPr fontId="1"/>
  </si>
  <si>
    <t>高圧受電業務用電力料金シュミレーション（月分）</t>
    <rPh sb="0" eb="2">
      <t>コウアツ</t>
    </rPh>
    <rPh sb="2" eb="4">
      <t>ジュデン</t>
    </rPh>
    <rPh sb="4" eb="7">
      <t>ギョウムヨウ</t>
    </rPh>
    <rPh sb="7" eb="9">
      <t>デンリョク</t>
    </rPh>
    <rPh sb="9" eb="11">
      <t>リョウキン</t>
    </rPh>
    <rPh sb="20" eb="21">
      <t>ツキ</t>
    </rPh>
    <rPh sb="21" eb="22">
      <t>ブン</t>
    </rPh>
    <phoneticPr fontId="1"/>
  </si>
  <si>
    <t>※黄色枠内に月分の契約電力と使用量と力率を入力ください。（沖電の請求書や領収書から）</t>
    <rPh sb="1" eb="3">
      <t>キイロ</t>
    </rPh>
    <rPh sb="3" eb="4">
      <t>ワク</t>
    </rPh>
    <rPh sb="4" eb="5">
      <t>ナイ</t>
    </rPh>
    <rPh sb="6" eb="7">
      <t>ツキ</t>
    </rPh>
    <rPh sb="7" eb="8">
      <t>ブン</t>
    </rPh>
    <rPh sb="9" eb="11">
      <t>ケイヤク</t>
    </rPh>
    <rPh sb="11" eb="13">
      <t>デンリョク</t>
    </rPh>
    <rPh sb="14" eb="17">
      <t>シヨウリョウ</t>
    </rPh>
    <rPh sb="18" eb="20">
      <t>リキリツ</t>
    </rPh>
    <rPh sb="21" eb="23">
      <t>ニュウリョク</t>
    </rPh>
    <rPh sb="29" eb="30">
      <t>オキ</t>
    </rPh>
    <rPh sb="30" eb="31">
      <t>デン</t>
    </rPh>
    <rPh sb="32" eb="35">
      <t>セイキュウショ</t>
    </rPh>
    <rPh sb="36" eb="39">
      <t>リョウシュウショ</t>
    </rPh>
    <phoneticPr fontId="1"/>
  </si>
  <si>
    <t>※黄色枠内に各月分の契約電力と使用量と力率を入力ください。（沖電の請求書や領収書から）</t>
    <rPh sb="1" eb="3">
      <t>キイロ</t>
    </rPh>
    <rPh sb="3" eb="4">
      <t>ワク</t>
    </rPh>
    <rPh sb="4" eb="5">
      <t>ナイ</t>
    </rPh>
    <rPh sb="6" eb="7">
      <t>カク</t>
    </rPh>
    <rPh sb="7" eb="8">
      <t>ツキ</t>
    </rPh>
    <rPh sb="8" eb="9">
      <t>ブン</t>
    </rPh>
    <rPh sb="10" eb="12">
      <t>ケイヤク</t>
    </rPh>
    <rPh sb="12" eb="14">
      <t>デンリョク</t>
    </rPh>
    <rPh sb="15" eb="18">
      <t>シヨウリョウ</t>
    </rPh>
    <rPh sb="19" eb="21">
      <t>リキリツ</t>
    </rPh>
    <rPh sb="22" eb="24">
      <t>ニュウリョク</t>
    </rPh>
    <rPh sb="30" eb="31">
      <t>オキ</t>
    </rPh>
    <rPh sb="31" eb="32">
      <t>デン</t>
    </rPh>
    <rPh sb="33" eb="36">
      <t>セイキュウショ</t>
    </rPh>
    <rPh sb="37" eb="40">
      <t>リョウシュウショ</t>
    </rPh>
    <phoneticPr fontId="1"/>
  </si>
  <si>
    <t>年間　　　　　　割引額（円）</t>
    <rPh sb="0" eb="2">
      <t>ネンカン</t>
    </rPh>
    <rPh sb="8" eb="10">
      <t>ワリビキ</t>
    </rPh>
    <rPh sb="10" eb="11">
      <t>ガク</t>
    </rPh>
    <rPh sb="12" eb="13">
      <t>エン</t>
    </rPh>
    <phoneticPr fontId="4"/>
  </si>
  <si>
    <t>使用量　　　　　（ｋWh)</t>
    <rPh sb="0" eb="3">
      <t>シヨウリョウ</t>
    </rPh>
    <phoneticPr fontId="1"/>
  </si>
  <si>
    <t>契約電力　　　　（ｋW)</t>
    <rPh sb="0" eb="2">
      <t>ケイヤク</t>
    </rPh>
    <rPh sb="2" eb="4">
      <t>デンリョク</t>
    </rPh>
    <phoneticPr fontId="4"/>
  </si>
  <si>
    <t>契約電力　　　　　　（ｋW)</t>
    <rPh sb="0" eb="2">
      <t>ケイヤク</t>
    </rPh>
    <rPh sb="2" eb="4">
      <t>デンリョク</t>
    </rPh>
    <phoneticPr fontId="4"/>
  </si>
  <si>
    <t>電気料金(円）</t>
    <rPh sb="0" eb="2">
      <t>デンキ</t>
    </rPh>
    <rPh sb="2" eb="4">
      <t>リョウキン</t>
    </rPh>
    <rPh sb="5" eb="6">
      <t>エン</t>
    </rPh>
    <phoneticPr fontId="1"/>
  </si>
  <si>
    <t>月分使用量　　　　　（ｋWh）</t>
    <rPh sb="0" eb="1">
      <t>ツキ</t>
    </rPh>
    <rPh sb="1" eb="2">
      <t>ブン</t>
    </rPh>
    <rPh sb="2" eb="5">
      <t>シヨウリョウ</t>
    </rPh>
    <phoneticPr fontId="1"/>
  </si>
  <si>
    <t>沖電・業務用電力単価/協議会電力小売・高圧受電単価</t>
    <rPh sb="0" eb="1">
      <t>オキ</t>
    </rPh>
    <rPh sb="1" eb="2">
      <t>デン</t>
    </rPh>
    <rPh sb="3" eb="6">
      <t>ギョウムヨウ</t>
    </rPh>
    <rPh sb="6" eb="8">
      <t>デンリョク</t>
    </rPh>
    <rPh sb="8" eb="10">
      <t>タンカ</t>
    </rPh>
    <rPh sb="11" eb="14">
      <t>キョウギカイ</t>
    </rPh>
    <rPh sb="14" eb="16">
      <t>デンリョク</t>
    </rPh>
    <rPh sb="16" eb="18">
      <t>コウ</t>
    </rPh>
    <rPh sb="19" eb="21">
      <t>コウアツ</t>
    </rPh>
    <rPh sb="21" eb="23">
      <t>ジュデン</t>
    </rPh>
    <rPh sb="23" eb="25">
      <t>タンカ</t>
    </rPh>
    <phoneticPr fontId="4"/>
  </si>
  <si>
    <t>100％電力（高圧受電業務用電力）</t>
    <rPh sb="4" eb="6">
      <t>デンリョク</t>
    </rPh>
    <rPh sb="7" eb="9">
      <t>コウアツ</t>
    </rPh>
    <rPh sb="9" eb="11">
      <t>ジュデン</t>
    </rPh>
    <rPh sb="11" eb="14">
      <t>ギョウムヨウ</t>
    </rPh>
    <rPh sb="14" eb="16">
      <t>デンリョク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</si>
</sst>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8" formatCode="&quot;¥&quot;#,##0.00;[Red]&quot;¥&quot;\-#,##0.00"/>
    <numFmt numFmtId="176" formatCode="#,##0.0;[Red]\-#,##0.0"/>
    <numFmt numFmtId="177" formatCode="#,##0_ ;[Red]\-#,##0\ "/>
    <numFmt numFmtId="179" formatCode="0.0_ "/>
    <numFmt numFmtId="180" formatCode="0.0%"/>
    <numFmt numFmtId="181" formatCode="&quot;¥&quot;#,##0.0;[Red]&quot;¥&quot;\-#,##0.0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0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0" borderId="0" xfId="3" applyBorder="1">
      <alignment vertical="center"/>
    </xf>
    <xf numFmtId="0" fontId="8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38" fontId="6" fillId="0" borderId="0" xfId="6" applyNumberFormat="1" applyFont="1" applyBorder="1" applyAlignment="1">
      <alignment vertical="center"/>
    </xf>
    <xf numFmtId="9" fontId="6" fillId="0" borderId="0" xfId="4" applyFont="1" applyBorder="1" applyAlignment="1">
      <alignment horizontal="center" vertical="center"/>
    </xf>
    <xf numFmtId="8" fontId="5" fillId="0" borderId="0" xfId="5" applyNumberFormat="1" applyFont="1" applyBorder="1" applyAlignment="1">
      <alignment vertical="center"/>
    </xf>
    <xf numFmtId="177" fontId="6" fillId="0" borderId="0" xfId="3" applyNumberFormat="1" applyFont="1" applyBorder="1" applyAlignment="1">
      <alignment vertical="center"/>
    </xf>
    <xf numFmtId="0" fontId="9" fillId="0" borderId="0" xfId="3" applyFont="1" applyBorder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9" fillId="0" borderId="0" xfId="3" applyFont="1" applyBorder="1" applyAlignment="1">
      <alignment vertical="center" wrapText="1"/>
    </xf>
    <xf numFmtId="176" fontId="6" fillId="0" borderId="0" xfId="6" applyNumberFormat="1" applyFont="1" applyBorder="1" applyAlignment="1">
      <alignment horizontal="right" vertical="center"/>
    </xf>
    <xf numFmtId="9" fontId="5" fillId="0" borderId="0" xfId="4" applyFont="1" applyBorder="1" applyAlignment="1">
      <alignment horizontal="left" vertical="center"/>
    </xf>
    <xf numFmtId="179" fontId="6" fillId="0" borderId="0" xfId="3" applyNumberFormat="1" applyFont="1" applyBorder="1" applyAlignment="1">
      <alignment horizontal="center" vertical="center"/>
    </xf>
    <xf numFmtId="176" fontId="6" fillId="0" borderId="0" xfId="6" applyNumberFormat="1" applyFont="1" applyBorder="1" applyAlignment="1">
      <alignment horizontal="center" vertical="center"/>
    </xf>
    <xf numFmtId="0" fontId="6" fillId="4" borderId="0" xfId="3" applyFont="1" applyFill="1" applyBorder="1" applyAlignment="1">
      <alignment vertical="center"/>
    </xf>
    <xf numFmtId="9" fontId="6" fillId="0" borderId="0" xfId="4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180" fontId="6" fillId="3" borderId="0" xfId="2" applyNumberFormat="1" applyFont="1" applyFill="1" applyBorder="1" applyAlignment="1">
      <alignment horizontal="center" vertical="center"/>
    </xf>
    <xf numFmtId="8" fontId="6" fillId="3" borderId="0" xfId="5" applyNumberFormat="1" applyFont="1" applyFill="1" applyBorder="1" applyAlignment="1">
      <alignment horizontal="center" vertical="center"/>
    </xf>
    <xf numFmtId="8" fontId="9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8" fontId="5" fillId="0" borderId="1" xfId="5" applyNumberFormat="1" applyFont="1" applyBorder="1" applyAlignment="1">
      <alignment horizontal="center" vertical="center"/>
    </xf>
    <xf numFmtId="0" fontId="5" fillId="4" borderId="0" xfId="3" applyFont="1" applyFill="1" applyBorder="1" applyAlignment="1">
      <alignment vertical="center"/>
    </xf>
    <xf numFmtId="8" fontId="5" fillId="0" borderId="0" xfId="5" applyNumberFormat="1" applyFont="1" applyBorder="1" applyAlignment="1">
      <alignment horizontal="center" vertical="center"/>
    </xf>
    <xf numFmtId="8" fontId="5" fillId="0" borderId="2" xfId="5" applyNumberFormat="1" applyFont="1" applyBorder="1" applyAlignment="1">
      <alignment horizontal="center" vertical="center"/>
    </xf>
    <xf numFmtId="0" fontId="11" fillId="0" borderId="0" xfId="0" applyFont="1" applyBorder="1" applyAlignment="1"/>
    <xf numFmtId="0" fontId="8" fillId="0" borderId="0" xfId="3" applyFont="1" applyBorder="1" applyAlignment="1">
      <alignment horizontal="center" vertical="center" wrapText="1"/>
    </xf>
    <xf numFmtId="6" fontId="7" fillId="0" borderId="0" xfId="5" applyFont="1" applyBorder="1" applyAlignment="1">
      <alignment horizontal="right" vertical="center"/>
    </xf>
    <xf numFmtId="10" fontId="7" fillId="0" borderId="0" xfId="2" applyNumberFormat="1" applyFont="1" applyBorder="1" applyAlignment="1">
      <alignment horizontal="center" vertical="center"/>
    </xf>
    <xf numFmtId="6" fontId="10" fillId="0" borderId="0" xfId="5" applyNumberFormat="1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left" vertical="top"/>
    </xf>
    <xf numFmtId="8" fontId="5" fillId="0" borderId="3" xfId="5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8" fontId="5" fillId="0" borderId="3" xfId="5" applyNumberFormat="1" applyFont="1" applyBorder="1" applyAlignment="1">
      <alignment horizontal="center" vertical="center"/>
    </xf>
    <xf numFmtId="8" fontId="5" fillId="0" borderId="1" xfId="5" applyNumberFormat="1" applyFont="1" applyBorder="1" applyAlignment="1">
      <alignment horizontal="center" vertical="center"/>
    </xf>
    <xf numFmtId="8" fontId="5" fillId="0" borderId="0" xfId="5" applyNumberFormat="1" applyFont="1" applyBorder="1" applyAlignment="1">
      <alignment horizontal="center" vertical="center"/>
    </xf>
    <xf numFmtId="8" fontId="13" fillId="0" borderId="1" xfId="5" applyNumberFormat="1" applyFont="1" applyBorder="1" applyAlignment="1">
      <alignment horizontal="center" vertical="center"/>
    </xf>
    <xf numFmtId="8" fontId="13" fillId="0" borderId="1" xfId="5" applyNumberFormat="1" applyFont="1" applyBorder="1" applyAlignment="1">
      <alignment horizontal="center" vertical="center"/>
    </xf>
    <xf numFmtId="181" fontId="13" fillId="0" borderId="5" xfId="5" applyNumberFormat="1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0" fontId="8" fillId="0" borderId="1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5" fillId="0" borderId="18" xfId="3" applyFont="1" applyBorder="1" applyAlignment="1">
      <alignment horizontal="center" vertical="center" wrapText="1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3" applyFont="1" applyBorder="1" applyAlignment="1">
      <alignment vertical="center"/>
    </xf>
    <xf numFmtId="6" fontId="16" fillId="0" borderId="0" xfId="3" applyNumberFormat="1" applyFont="1" applyBorder="1" applyAlignment="1">
      <alignment vertical="center"/>
    </xf>
    <xf numFmtId="38" fontId="17" fillId="0" borderId="0" xfId="6" applyNumberFormat="1" applyFont="1" applyBorder="1" applyAlignment="1">
      <alignment vertical="center"/>
    </xf>
    <xf numFmtId="9" fontId="17" fillId="0" borderId="0" xfId="4" applyFont="1" applyBorder="1" applyAlignment="1">
      <alignment horizontal="center" vertical="center"/>
    </xf>
    <xf numFmtId="0" fontId="18" fillId="4" borderId="0" xfId="3" applyFont="1" applyFill="1" applyBorder="1" applyAlignment="1">
      <alignment vertical="center"/>
    </xf>
    <xf numFmtId="38" fontId="6" fillId="3" borderId="0" xfId="6" applyNumberFormat="1" applyFont="1" applyFill="1" applyBorder="1" applyAlignment="1">
      <alignment vertical="center"/>
    </xf>
    <xf numFmtId="0" fontId="5" fillId="3" borderId="0" xfId="3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12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81" fontId="13" fillId="0" borderId="4" xfId="5" applyNumberFormat="1" applyFont="1" applyBorder="1" applyAlignment="1">
      <alignment horizontal="center" vertical="center"/>
    </xf>
    <xf numFmtId="8" fontId="13" fillId="0" borderId="5" xfId="5" applyNumberFormat="1" applyFont="1" applyBorder="1" applyAlignment="1">
      <alignment horizontal="center" vertical="center"/>
    </xf>
    <xf numFmtId="181" fontId="13" fillId="0" borderId="23" xfId="5" applyNumberFormat="1" applyFont="1" applyBorder="1" applyAlignment="1">
      <alignment horizontal="center" vertical="center"/>
    </xf>
    <xf numFmtId="0" fontId="15" fillId="3" borderId="0" xfId="0" applyFont="1" applyFill="1" applyBorder="1">
      <alignment vertical="center"/>
    </xf>
    <xf numFmtId="0" fontId="16" fillId="3" borderId="0" xfId="3" applyFont="1" applyFill="1" applyBorder="1" applyAlignment="1">
      <alignment vertical="center"/>
    </xf>
    <xf numFmtId="8" fontId="16" fillId="3" borderId="0" xfId="3" applyNumberFormat="1" applyFont="1" applyFill="1" applyBorder="1" applyAlignment="1">
      <alignment vertical="center"/>
    </xf>
    <xf numFmtId="38" fontId="17" fillId="3" borderId="0" xfId="6" applyNumberFormat="1" applyFont="1" applyFill="1" applyBorder="1" applyAlignment="1">
      <alignment vertical="center"/>
    </xf>
    <xf numFmtId="8" fontId="18" fillId="0" borderId="0" xfId="5" applyNumberFormat="1" applyFont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6" fontId="5" fillId="0" borderId="0" xfId="5" applyNumberFormat="1" applyFont="1" applyBorder="1" applyAlignment="1">
      <alignment horizontal="center" vertical="center"/>
    </xf>
    <xf numFmtId="181" fontId="18" fillId="0" borderId="0" xfId="5" applyNumberFormat="1" applyFont="1" applyBorder="1" applyAlignment="1">
      <alignment horizontal="center" vertical="center"/>
    </xf>
    <xf numFmtId="6" fontId="7" fillId="0" borderId="2" xfId="5" applyFont="1" applyBorder="1" applyAlignment="1">
      <alignment horizontal="right" vertical="center" shrinkToFit="1"/>
    </xf>
    <xf numFmtId="6" fontId="7" fillId="0" borderId="14" xfId="5" applyFont="1" applyBorder="1" applyAlignment="1">
      <alignment horizontal="right" vertical="center" shrinkToFit="1"/>
    </xf>
    <xf numFmtId="6" fontId="5" fillId="0" borderId="3" xfId="5" applyFont="1" applyBorder="1" applyAlignment="1">
      <alignment horizontal="center" vertical="center"/>
    </xf>
    <xf numFmtId="10" fontId="5" fillId="0" borderId="3" xfId="2" applyNumberFormat="1" applyFont="1" applyBorder="1" applyAlignment="1">
      <alignment horizontal="center" vertical="center"/>
    </xf>
    <xf numFmtId="6" fontId="6" fillId="0" borderId="2" xfId="5" applyFont="1" applyBorder="1" applyAlignment="1">
      <alignment horizontal="right" vertical="center" shrinkToFit="1"/>
    </xf>
    <xf numFmtId="6" fontId="6" fillId="0" borderId="1" xfId="2" applyNumberFormat="1" applyFont="1" applyBorder="1" applyAlignment="1">
      <alignment horizontal="center" vertical="center" shrinkToFit="1"/>
    </xf>
    <xf numFmtId="6" fontId="6" fillId="0" borderId="2" xfId="1" applyFont="1" applyBorder="1" applyAlignment="1">
      <alignment horizontal="right" vertical="center" shrinkToFit="1"/>
    </xf>
    <xf numFmtId="180" fontId="21" fillId="0" borderId="2" xfId="2" applyNumberFormat="1" applyFont="1" applyBorder="1" applyAlignment="1">
      <alignment horizontal="center" vertical="center" shrinkToFit="1"/>
    </xf>
    <xf numFmtId="6" fontId="6" fillId="3" borderId="2" xfId="1" applyFont="1" applyFill="1" applyBorder="1" applyAlignment="1">
      <alignment horizontal="right" vertical="center" shrinkToFit="1"/>
    </xf>
    <xf numFmtId="0" fontId="20" fillId="3" borderId="0" xfId="0" applyFont="1" applyFill="1" applyBorder="1">
      <alignment vertical="center"/>
    </xf>
    <xf numFmtId="0" fontId="22" fillId="3" borderId="0" xfId="0" applyFont="1" applyFill="1" applyBorder="1">
      <alignment vertical="center"/>
    </xf>
    <xf numFmtId="8" fontId="22" fillId="3" borderId="0" xfId="0" applyNumberFormat="1" applyFont="1" applyFill="1" applyBorder="1" applyAlignment="1"/>
    <xf numFmtId="0" fontId="23" fillId="0" borderId="18" xfId="3" applyFont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/>
    </xf>
    <xf numFmtId="0" fontId="5" fillId="0" borderId="2" xfId="3" applyFont="1" applyBorder="1" applyAlignment="1">
      <alignment horizontal="center" vertical="center" shrinkToFit="1"/>
    </xf>
    <xf numFmtId="38" fontId="5" fillId="2" borderId="2" xfId="11" applyFont="1" applyFill="1" applyBorder="1" applyAlignment="1">
      <alignment horizontal="center" vertical="center" shrinkToFit="1"/>
    </xf>
    <xf numFmtId="9" fontId="8" fillId="3" borderId="2" xfId="3" applyNumberFormat="1" applyFont="1" applyFill="1" applyBorder="1" applyAlignment="1">
      <alignment horizontal="center" vertical="center" shrinkToFit="1"/>
    </xf>
    <xf numFmtId="0" fontId="5" fillId="0" borderId="1" xfId="3" applyFont="1" applyBorder="1" applyAlignment="1">
      <alignment horizontal="center" vertical="center" shrinkToFit="1"/>
    </xf>
    <xf numFmtId="38" fontId="5" fillId="2" borderId="1" xfId="11" applyFont="1" applyFill="1" applyBorder="1" applyAlignment="1">
      <alignment horizontal="center" vertical="center" shrinkToFit="1"/>
    </xf>
    <xf numFmtId="9" fontId="8" fillId="3" borderId="1" xfId="3" applyNumberFormat="1" applyFont="1" applyFill="1" applyBorder="1" applyAlignment="1">
      <alignment horizontal="center" vertical="center" shrinkToFit="1"/>
    </xf>
    <xf numFmtId="38" fontId="5" fillId="3" borderId="1" xfId="11" applyFont="1" applyFill="1" applyBorder="1" applyAlignment="1">
      <alignment horizontal="center" vertical="center" shrinkToFit="1"/>
    </xf>
    <xf numFmtId="0" fontId="5" fillId="0" borderId="14" xfId="3" applyFont="1" applyBorder="1" applyAlignment="1">
      <alignment horizontal="center" vertical="center" shrinkToFit="1"/>
    </xf>
    <xf numFmtId="0" fontId="0" fillId="5" borderId="0" xfId="0" applyFill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6" fontId="5" fillId="0" borderId="1" xfId="5" applyFont="1" applyBorder="1" applyAlignment="1">
      <alignment horizontal="center" vertical="center"/>
    </xf>
    <xf numFmtId="10" fontId="7" fillId="0" borderId="2" xfId="2" applyNumberFormat="1" applyFont="1" applyBorder="1" applyAlignment="1">
      <alignment horizontal="center" vertical="center" shrinkToFit="1"/>
    </xf>
    <xf numFmtId="10" fontId="7" fillId="0" borderId="14" xfId="2" applyNumberFormat="1" applyFont="1" applyBorder="1" applyAlignment="1">
      <alignment horizontal="center" vertical="center" shrinkToFit="1"/>
    </xf>
    <xf numFmtId="6" fontId="10" fillId="0" borderId="12" xfId="5" applyNumberFormat="1" applyFont="1" applyBorder="1" applyAlignment="1">
      <alignment horizontal="center" vertical="center" shrinkToFit="1"/>
    </xf>
    <xf numFmtId="6" fontId="10" fillId="0" borderId="16" xfId="5" applyNumberFormat="1" applyFont="1" applyBorder="1" applyAlignment="1">
      <alignment horizontal="center" vertical="center" shrinkToFit="1"/>
    </xf>
    <xf numFmtId="8" fontId="13" fillId="0" borderId="1" xfId="5" applyNumberFormat="1" applyFont="1" applyBorder="1" applyAlignment="1">
      <alignment horizontal="center" vertical="center"/>
    </xf>
    <xf numFmtId="8" fontId="13" fillId="0" borderId="2" xfId="5" applyNumberFormat="1" applyFont="1" applyBorder="1" applyAlignment="1">
      <alignment horizontal="center" vertical="center"/>
    </xf>
    <xf numFmtId="181" fontId="13" fillId="0" borderId="1" xfId="5" applyNumberFormat="1" applyFont="1" applyBorder="1" applyAlignment="1">
      <alignment horizontal="center" vertical="center"/>
    </xf>
    <xf numFmtId="0" fontId="5" fillId="4" borderId="7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 vertical="center"/>
    </xf>
    <xf numFmtId="0" fontId="5" fillId="0" borderId="2" xfId="3" applyFont="1" applyBorder="1" applyAlignment="1">
      <alignment horizontal="left" vertical="center"/>
    </xf>
    <xf numFmtId="8" fontId="5" fillId="0" borderId="1" xfId="5" applyNumberFormat="1" applyFont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6" fontId="5" fillId="0" borderId="0" xfId="5" applyNumberFormat="1" applyFont="1" applyBorder="1" applyAlignment="1">
      <alignment horizontal="center" vertical="center"/>
    </xf>
    <xf numFmtId="8" fontId="5" fillId="0" borderId="0" xfId="5" applyNumberFormat="1" applyFont="1" applyBorder="1" applyAlignment="1">
      <alignment horizontal="center" vertical="center"/>
    </xf>
    <xf numFmtId="8" fontId="13" fillId="0" borderId="5" xfId="5" applyNumberFormat="1" applyFont="1" applyBorder="1" applyAlignment="1">
      <alignment horizontal="center" vertical="center"/>
    </xf>
    <xf numFmtId="8" fontId="13" fillId="0" borderId="6" xfId="5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38" fontId="7" fillId="2" borderId="11" xfId="6" applyFont="1" applyFill="1" applyBorder="1" applyAlignment="1">
      <alignment horizontal="center" vertical="center" shrinkToFit="1"/>
    </xf>
    <xf numFmtId="38" fontId="7" fillId="2" borderId="13" xfId="6" applyFont="1" applyFill="1" applyBorder="1" applyAlignment="1">
      <alignment horizontal="center" vertical="center" shrinkToFit="1"/>
    </xf>
    <xf numFmtId="38" fontId="7" fillId="2" borderId="2" xfId="6" applyFont="1" applyFill="1" applyBorder="1" applyAlignment="1">
      <alignment horizontal="center" vertical="center" shrinkToFit="1"/>
    </xf>
    <xf numFmtId="38" fontId="7" fillId="2" borderId="14" xfId="6" applyFont="1" applyFill="1" applyBorder="1" applyAlignment="1">
      <alignment horizontal="center" vertical="center" shrinkToFit="1"/>
    </xf>
    <xf numFmtId="9" fontId="7" fillId="2" borderId="8" xfId="2" applyFont="1" applyFill="1" applyBorder="1" applyAlignment="1">
      <alignment horizontal="center" vertical="center" shrinkToFit="1"/>
    </xf>
    <xf numFmtId="9" fontId="7" fillId="2" borderId="15" xfId="2" applyFont="1" applyFill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38" fontId="7" fillId="3" borderId="2" xfId="6" applyFont="1" applyFill="1" applyBorder="1" applyAlignment="1">
      <alignment horizontal="center" vertical="center" shrinkToFit="1"/>
    </xf>
    <xf numFmtId="38" fontId="7" fillId="3" borderId="14" xfId="6" applyFont="1" applyFill="1" applyBorder="1" applyAlignment="1">
      <alignment horizontal="center" vertical="center" shrinkToFit="1"/>
    </xf>
    <xf numFmtId="180" fontId="7" fillId="0" borderId="2" xfId="2" applyNumberFormat="1" applyFont="1" applyBorder="1" applyAlignment="1">
      <alignment horizontal="center" vertical="center" shrinkToFit="1"/>
    </xf>
    <xf numFmtId="180" fontId="7" fillId="0" borderId="14" xfId="2" applyNumberFormat="1" applyFont="1" applyBorder="1" applyAlignment="1">
      <alignment horizontal="center" vertical="center" shrinkToFit="1"/>
    </xf>
  </cellXfs>
  <cellStyles count="12">
    <cellStyle name="パーセント" xfId="2" builtinId="5"/>
    <cellStyle name="パーセント 2" xfId="4"/>
    <cellStyle name="パーセント 3" xfId="8"/>
    <cellStyle name="桁区切り" xfId="11" builtinId="6"/>
    <cellStyle name="桁区切り 2" xfId="6"/>
    <cellStyle name="桁区切り 3" xfId="9"/>
    <cellStyle name="通貨" xfId="1" builtinId="7"/>
    <cellStyle name="通貨 2" xfId="5"/>
    <cellStyle name="通貨 3" xfId="10"/>
    <cellStyle name="標準" xfId="0" builtinId="0"/>
    <cellStyle name="標準 2" xfId="3"/>
    <cellStyle name="標準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124654</xdr:colOff>
      <xdr:row>23</xdr:row>
      <xdr:rowOff>198781</xdr:rowOff>
    </xdr:from>
    <xdr:ext cx="2532821" cy="529687"/>
    <xdr:pic>
      <xdr:nvPicPr>
        <xdr:cNvPr id="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2254" y="6390031"/>
          <a:ext cx="2532821" cy="52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141219</xdr:colOff>
      <xdr:row>38</xdr:row>
      <xdr:rowOff>223629</xdr:rowOff>
    </xdr:from>
    <xdr:ext cx="2532821" cy="529687"/>
    <xdr:pic>
      <xdr:nvPicPr>
        <xdr:cNvPr id="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5567" y="10005390"/>
          <a:ext cx="2532821" cy="52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F29"/>
  <sheetViews>
    <sheetView tabSelected="1" zoomScaleNormal="100" workbookViewId="0">
      <selection activeCell="A4" sqref="A4"/>
    </sheetView>
  </sheetViews>
  <sheetFormatPr defaultRowHeight="13.5"/>
  <cols>
    <col min="1" max="7" width="12" style="22" customWidth="1"/>
    <col min="8" max="8" width="6.875" style="22" customWidth="1"/>
    <col min="9" max="9" width="9.375" style="22" customWidth="1"/>
    <col min="10" max="10" width="10.5" style="22" customWidth="1"/>
    <col min="11" max="17" width="6.875" style="22" customWidth="1"/>
    <col min="18" max="18" width="12.875" style="22" bestFit="1" customWidth="1"/>
    <col min="19" max="19" width="18.75" style="22" customWidth="1"/>
    <col min="20" max="20" width="18" style="22" customWidth="1"/>
    <col min="21" max="16384" width="9" style="22"/>
  </cols>
  <sheetData>
    <row r="1" spans="1:32" ht="22.5" customHeight="1">
      <c r="A1" s="102" t="s">
        <v>43</v>
      </c>
      <c r="B1" s="102"/>
      <c r="C1" s="102"/>
      <c r="D1" s="102"/>
      <c r="E1" s="23"/>
      <c r="F1" s="23"/>
      <c r="H1" s="43"/>
      <c r="I1" s="123"/>
      <c r="J1" s="123"/>
      <c r="K1" s="43"/>
      <c r="L1" s="43"/>
      <c r="M1" s="43"/>
      <c r="N1" s="43"/>
      <c r="O1" s="43"/>
    </row>
    <row r="2" spans="1:32">
      <c r="H2" s="56"/>
      <c r="I2" s="72"/>
      <c r="J2" s="72"/>
      <c r="K2" s="72"/>
      <c r="L2" s="72"/>
      <c r="M2" s="56"/>
      <c r="N2" s="56"/>
    </row>
    <row r="3" spans="1:32">
      <c r="H3" s="56"/>
      <c r="I3" s="72"/>
      <c r="J3" s="72"/>
      <c r="K3" s="72"/>
      <c r="L3" s="72"/>
      <c r="M3" s="56"/>
      <c r="N3" s="56"/>
    </row>
    <row r="4" spans="1:32">
      <c r="A4" s="40" t="s">
        <v>53</v>
      </c>
      <c r="B4" s="40"/>
      <c r="C4" s="21"/>
      <c r="D4" s="21"/>
      <c r="E4" s="21"/>
      <c r="F4" s="21"/>
      <c r="G4" s="21"/>
      <c r="H4" s="55"/>
      <c r="I4" s="72"/>
      <c r="J4" s="72"/>
      <c r="K4" s="72"/>
      <c r="L4" s="72"/>
      <c r="M4" s="55"/>
      <c r="N4" s="55"/>
      <c r="O4" s="21"/>
      <c r="P4" s="21"/>
      <c r="Q4" s="21"/>
      <c r="V4" s="21"/>
    </row>
    <row r="5" spans="1:32" ht="26.25" customHeight="1" thickBot="1">
      <c r="A5" s="32" t="s">
        <v>44</v>
      </c>
      <c r="B5" s="32"/>
      <c r="C5" s="21"/>
      <c r="D5" s="21"/>
      <c r="E5" s="21"/>
      <c r="F5" s="27"/>
      <c r="G5" s="27"/>
      <c r="H5" s="55"/>
      <c r="I5" s="65" t="s">
        <v>24</v>
      </c>
      <c r="J5" s="66">
        <f>HLOOKUP(F6,C16:D19,2,0)</f>
        <v>1711.8</v>
      </c>
      <c r="K5" s="77"/>
      <c r="L5" s="72"/>
      <c r="M5" s="55"/>
      <c r="N5" s="55"/>
      <c r="O5" s="21"/>
      <c r="P5" s="21"/>
      <c r="Q5" s="21"/>
      <c r="V5" s="21"/>
    </row>
    <row r="6" spans="1:32" ht="26.25" customHeight="1" thickBot="1">
      <c r="A6" s="129" t="s">
        <v>20</v>
      </c>
      <c r="B6" s="128"/>
      <c r="C6" s="67" t="s">
        <v>15</v>
      </c>
      <c r="D6" s="127" t="s">
        <v>21</v>
      </c>
      <c r="E6" s="128"/>
      <c r="F6" s="68" t="s">
        <v>22</v>
      </c>
      <c r="G6" s="27" t="s">
        <v>6</v>
      </c>
      <c r="H6" s="55"/>
      <c r="I6" s="89" t="s">
        <v>14</v>
      </c>
      <c r="J6" s="89">
        <f>HLOOKUP(F6,C16:D19,3,0)</f>
        <v>16.79</v>
      </c>
      <c r="K6" s="72"/>
      <c r="L6" s="72"/>
      <c r="M6" s="55"/>
      <c r="N6" s="55"/>
      <c r="O6" s="21"/>
      <c r="P6" s="21"/>
      <c r="Q6" s="21"/>
      <c r="V6" s="21"/>
    </row>
    <row r="7" spans="1:32" ht="31.5" customHeight="1" thickBot="1">
      <c r="A7" s="53" t="s">
        <v>48</v>
      </c>
      <c r="B7" s="54" t="s">
        <v>51</v>
      </c>
      <c r="C7" s="54" t="s">
        <v>19</v>
      </c>
      <c r="D7" s="50" t="s">
        <v>3</v>
      </c>
      <c r="E7" s="50" t="s">
        <v>4</v>
      </c>
      <c r="F7" s="50" t="s">
        <v>5</v>
      </c>
      <c r="G7" s="51" t="s">
        <v>0</v>
      </c>
      <c r="H7" s="64"/>
      <c r="I7" s="89" t="s">
        <v>15</v>
      </c>
      <c r="J7" s="89">
        <f>HLOOKUP(F6,C16:D19,4,0)</f>
        <v>15.34</v>
      </c>
      <c r="K7" s="72"/>
      <c r="L7" s="73"/>
      <c r="M7" s="57"/>
      <c r="N7" s="57"/>
      <c r="O7" s="6"/>
      <c r="P7" s="7"/>
      <c r="Q7" s="5"/>
      <c r="R7" s="5"/>
      <c r="S7" s="5"/>
      <c r="T7" s="21"/>
    </row>
    <row r="8" spans="1:32" ht="27" customHeight="1" thickTop="1">
      <c r="A8" s="130">
        <v>85</v>
      </c>
      <c r="B8" s="132">
        <v>17000</v>
      </c>
      <c r="C8" s="134">
        <v>1</v>
      </c>
      <c r="D8" s="37" t="s">
        <v>1</v>
      </c>
      <c r="E8" s="80">
        <f>A8*J5*(1-(1-C8))+J8*B8</f>
        <v>406283</v>
      </c>
      <c r="F8" s="109">
        <f>1-(E9/E8)</f>
        <v>0.13498472739445166</v>
      </c>
      <c r="G8" s="111">
        <f>E8-E9</f>
        <v>54842</v>
      </c>
      <c r="H8" s="25"/>
      <c r="I8" s="90"/>
      <c r="J8" s="90">
        <f>VLOOKUP(C6,I6:J7,2,0)</f>
        <v>15.34</v>
      </c>
      <c r="K8" s="72"/>
      <c r="L8" s="74"/>
      <c r="M8" s="58"/>
      <c r="N8" s="57"/>
      <c r="O8" s="6"/>
      <c r="P8" s="4"/>
      <c r="Q8" s="5"/>
      <c r="R8" s="5"/>
      <c r="S8" s="5"/>
      <c r="T8" s="21"/>
    </row>
    <row r="9" spans="1:32" ht="27" customHeight="1" thickBot="1">
      <c r="A9" s="131"/>
      <c r="B9" s="133"/>
      <c r="C9" s="135"/>
      <c r="D9" s="52" t="s">
        <v>2</v>
      </c>
      <c r="E9" s="81">
        <f>B8*E18+A8*E21+B8*E22</f>
        <v>351441</v>
      </c>
      <c r="F9" s="110"/>
      <c r="G9" s="112"/>
      <c r="H9" s="24"/>
      <c r="I9" s="91"/>
      <c r="J9" s="91"/>
      <c r="K9" s="72"/>
      <c r="L9" s="74"/>
      <c r="M9" s="59"/>
      <c r="N9" s="59"/>
      <c r="O9" s="8"/>
      <c r="P9" s="9"/>
      <c r="Q9" s="7"/>
      <c r="R9" s="10"/>
      <c r="S9" s="10"/>
      <c r="T9" s="21"/>
    </row>
    <row r="10" spans="1:32" ht="18" customHeight="1">
      <c r="A10" s="38" t="s">
        <v>25</v>
      </c>
      <c r="B10" s="38"/>
      <c r="C10" s="33"/>
      <c r="D10" s="34"/>
      <c r="E10" s="35"/>
      <c r="F10" s="36"/>
      <c r="G10" s="24"/>
      <c r="I10" s="63"/>
      <c r="J10" s="63"/>
      <c r="K10" s="63"/>
      <c r="L10" s="62"/>
      <c r="M10" s="7"/>
      <c r="N10" s="8"/>
      <c r="O10" s="9"/>
      <c r="P10" s="7"/>
      <c r="Q10" s="10"/>
      <c r="R10" s="10"/>
      <c r="S10" s="21"/>
    </row>
    <row r="11" spans="1:32" ht="18" customHeight="1">
      <c r="A11" s="38" t="s">
        <v>26</v>
      </c>
      <c r="B11" s="38"/>
      <c r="C11" s="33"/>
      <c r="D11" s="34"/>
      <c r="E11" s="35"/>
      <c r="F11" s="36"/>
      <c r="G11" s="24"/>
      <c r="H11" s="64"/>
      <c r="I11" s="63"/>
      <c r="J11" s="63"/>
      <c r="K11" s="63"/>
      <c r="L11" s="75"/>
      <c r="M11" s="59"/>
      <c r="N11" s="60"/>
      <c r="O11" s="9"/>
      <c r="P11" s="7"/>
      <c r="Q11" s="10"/>
      <c r="R11" s="10"/>
      <c r="S11" s="21"/>
    </row>
    <row r="12" spans="1:32" ht="18" customHeight="1">
      <c r="A12" s="38" t="s">
        <v>7</v>
      </c>
      <c r="B12" s="38"/>
      <c r="C12" s="33"/>
      <c r="D12" s="34"/>
      <c r="E12" s="35"/>
      <c r="F12" s="36"/>
      <c r="G12" s="24"/>
      <c r="H12" s="64"/>
      <c r="I12" s="30"/>
      <c r="J12" s="78"/>
      <c r="K12" s="30"/>
      <c r="L12" s="76"/>
      <c r="M12" s="76"/>
      <c r="N12" s="76"/>
      <c r="O12" s="30"/>
      <c r="P12" s="7"/>
      <c r="Q12" s="10"/>
      <c r="R12" s="10"/>
      <c r="S12" s="21"/>
    </row>
    <row r="13" spans="1:32" ht="27" customHeight="1">
      <c r="A13" s="38"/>
      <c r="B13" s="38"/>
      <c r="C13" s="33"/>
      <c r="D13" s="35"/>
      <c r="E13" s="35"/>
      <c r="F13" s="36"/>
      <c r="G13" s="24"/>
      <c r="H13" s="56"/>
      <c r="I13" s="79"/>
      <c r="J13" s="76"/>
      <c r="K13" s="76"/>
      <c r="L13" s="76"/>
      <c r="M13" s="76"/>
      <c r="N13" s="76"/>
      <c r="O13" s="30"/>
      <c r="P13" s="7"/>
      <c r="Q13" s="10"/>
      <c r="R13" s="10"/>
      <c r="S13" s="21"/>
    </row>
    <row r="14" spans="1:32" ht="18.75" customHeight="1">
      <c r="A14" s="116" t="s">
        <v>52</v>
      </c>
      <c r="B14" s="117"/>
      <c r="C14" s="117"/>
      <c r="D14" s="117"/>
      <c r="E14" s="117"/>
      <c r="F14" s="117"/>
      <c r="G14" s="29"/>
      <c r="H14" s="61"/>
      <c r="I14" s="76"/>
      <c r="J14" s="76"/>
      <c r="K14" s="76"/>
      <c r="L14" s="76"/>
      <c r="M14" s="76"/>
      <c r="N14" s="76"/>
      <c r="O14" s="30"/>
      <c r="P14" s="29"/>
      <c r="Q14" s="19"/>
      <c r="R14" s="21"/>
      <c r="V14" s="5"/>
      <c r="W14" s="5"/>
      <c r="X14" s="9"/>
      <c r="Y14" s="9"/>
      <c r="Z14" s="9"/>
      <c r="AA14" s="11"/>
      <c r="AB14" s="9"/>
      <c r="AC14" s="9"/>
      <c r="AD14" s="9"/>
      <c r="AE14" s="21"/>
    </row>
    <row r="15" spans="1:32" ht="18.75" customHeight="1">
      <c r="A15" s="103"/>
      <c r="B15" s="103"/>
      <c r="C15" s="119" t="s">
        <v>16</v>
      </c>
      <c r="D15" s="119"/>
      <c r="E15" s="103" t="s">
        <v>17</v>
      </c>
      <c r="F15" s="103"/>
      <c r="G15" s="103" t="s">
        <v>18</v>
      </c>
      <c r="H15" s="29"/>
      <c r="I15" s="30"/>
      <c r="J15" s="30"/>
      <c r="K15" s="30"/>
      <c r="L15" s="30"/>
      <c r="M15" s="30"/>
      <c r="N15" s="30"/>
      <c r="O15" s="30"/>
      <c r="P15" s="29"/>
      <c r="Q15" s="29"/>
      <c r="R15" s="19"/>
      <c r="S15" s="21"/>
      <c r="W15" s="5"/>
      <c r="X15" s="5"/>
      <c r="Y15" s="9"/>
      <c r="Z15" s="9"/>
      <c r="AA15" s="9"/>
      <c r="AB15" s="11"/>
      <c r="AC15" s="9"/>
      <c r="AD15" s="9"/>
      <c r="AE15" s="9"/>
      <c r="AF15" s="21"/>
    </row>
    <row r="16" spans="1:32" ht="18.75" customHeight="1" thickBot="1">
      <c r="A16" s="120"/>
      <c r="B16" s="120"/>
      <c r="C16" s="39" t="s">
        <v>22</v>
      </c>
      <c r="D16" s="39" t="s">
        <v>23</v>
      </c>
      <c r="E16" s="120"/>
      <c r="F16" s="120"/>
      <c r="G16" s="120"/>
      <c r="H16" s="30"/>
      <c r="I16" s="30"/>
      <c r="J16" s="30"/>
      <c r="K16" s="30"/>
      <c r="L16" s="30"/>
      <c r="M16" s="30"/>
      <c r="N16" s="30"/>
      <c r="O16" s="30"/>
      <c r="P16" s="30"/>
      <c r="Q16" s="26"/>
      <c r="R16" s="21"/>
      <c r="S16" s="21"/>
      <c r="V16" s="5"/>
      <c r="W16" s="5"/>
      <c r="X16" s="5"/>
      <c r="Y16" s="5"/>
      <c r="Z16" s="5"/>
      <c r="AA16" s="7"/>
      <c r="AB16" s="5"/>
      <c r="AC16" s="5"/>
      <c r="AD16" s="3"/>
      <c r="AE16" s="21"/>
    </row>
    <row r="17" spans="1:32" ht="18.75" customHeight="1" thickTop="1">
      <c r="A17" s="118" t="s">
        <v>9</v>
      </c>
      <c r="B17" s="118"/>
      <c r="C17" s="69">
        <v>1711.8</v>
      </c>
      <c r="D17" s="71">
        <v>2160</v>
      </c>
      <c r="E17" s="114" t="s">
        <v>11</v>
      </c>
      <c r="F17" s="114"/>
      <c r="G17" s="31"/>
      <c r="H17" s="30"/>
      <c r="I17" s="30"/>
      <c r="J17" s="30"/>
      <c r="K17" s="30"/>
      <c r="L17" s="30"/>
      <c r="M17" s="30"/>
      <c r="N17" s="30"/>
      <c r="O17" s="30"/>
      <c r="P17" s="30"/>
      <c r="Q17" s="26"/>
      <c r="R17" s="21"/>
      <c r="S17" s="21"/>
      <c r="V17" s="5"/>
      <c r="W17" s="5"/>
      <c r="X17" s="5"/>
      <c r="Y17" s="5"/>
      <c r="Z17" s="5"/>
      <c r="AA17" s="7"/>
      <c r="AB17" s="5"/>
      <c r="AC17" s="5"/>
      <c r="AD17" s="3"/>
      <c r="AE17" s="21"/>
    </row>
    <row r="18" spans="1:32" ht="18.75" customHeight="1">
      <c r="A18" s="47" t="s">
        <v>10</v>
      </c>
      <c r="B18" s="49" t="s">
        <v>14</v>
      </c>
      <c r="C18" s="46">
        <v>16.79</v>
      </c>
      <c r="D18" s="44">
        <v>15.08</v>
      </c>
      <c r="E18" s="115">
        <v>14.2</v>
      </c>
      <c r="F18" s="115"/>
      <c r="G18" s="28"/>
      <c r="H18" s="30"/>
      <c r="I18" s="123"/>
      <c r="J18" s="123"/>
      <c r="K18" s="30"/>
      <c r="L18" s="30"/>
      <c r="M18" s="30"/>
      <c r="N18" s="30"/>
      <c r="O18" s="30"/>
      <c r="P18" s="30"/>
      <c r="Q18" s="26"/>
      <c r="R18" s="21"/>
      <c r="S18" s="21"/>
      <c r="V18" s="5"/>
      <c r="W18" s="5"/>
      <c r="X18" s="5"/>
      <c r="Y18" s="5"/>
      <c r="Z18" s="5"/>
      <c r="AA18" s="7"/>
      <c r="AB18" s="5"/>
      <c r="AC18" s="5"/>
      <c r="AD18" s="3"/>
      <c r="AE18" s="21"/>
    </row>
    <row r="19" spans="1:32" ht="18.75" customHeight="1">
      <c r="A19" s="47" t="s">
        <v>10</v>
      </c>
      <c r="B19" s="49" t="s">
        <v>15</v>
      </c>
      <c r="C19" s="70">
        <v>15.34</v>
      </c>
      <c r="D19" s="44">
        <v>13.77</v>
      </c>
      <c r="E19" s="115"/>
      <c r="F19" s="115"/>
      <c r="G19" s="28"/>
      <c r="H19" s="30"/>
      <c r="I19" s="123"/>
      <c r="J19" s="123"/>
      <c r="K19" s="30"/>
      <c r="L19" s="30"/>
      <c r="M19" s="30"/>
      <c r="N19" s="30"/>
      <c r="O19" s="30"/>
      <c r="P19" s="30"/>
      <c r="Q19" s="26"/>
      <c r="R19" s="21"/>
      <c r="S19" s="21"/>
      <c r="V19" s="5"/>
      <c r="W19" s="5"/>
      <c r="X19" s="5"/>
      <c r="Y19" s="5"/>
      <c r="Z19" s="5"/>
      <c r="AA19" s="7"/>
      <c r="AB19" s="5"/>
      <c r="AC19" s="5"/>
      <c r="AD19" s="3"/>
      <c r="AE19" s="21"/>
    </row>
    <row r="20" spans="1:32" ht="18.75" customHeight="1">
      <c r="A20" s="121"/>
      <c r="B20" s="122"/>
      <c r="C20" s="125"/>
      <c r="D20" s="126"/>
      <c r="E20" s="115"/>
      <c r="F20" s="115"/>
      <c r="G20" s="28"/>
      <c r="H20" s="30"/>
      <c r="I20" s="123"/>
      <c r="J20" s="123"/>
      <c r="K20" s="30"/>
      <c r="L20" s="30"/>
      <c r="M20" s="30"/>
      <c r="N20" s="30"/>
      <c r="O20" s="30"/>
      <c r="P20" s="30"/>
      <c r="Q20" s="26"/>
      <c r="V20" s="5"/>
      <c r="W20" s="5"/>
      <c r="X20" s="5"/>
      <c r="Y20" s="5"/>
      <c r="Z20" s="5"/>
      <c r="AA20" s="7"/>
      <c r="AB20" s="5"/>
      <c r="AC20" s="5"/>
      <c r="AD20" s="3"/>
      <c r="AE20" s="21"/>
    </row>
    <row r="21" spans="1:32" ht="18.75" customHeight="1">
      <c r="A21" s="47" t="s">
        <v>12</v>
      </c>
      <c r="B21" s="48"/>
      <c r="C21" s="125" t="s">
        <v>11</v>
      </c>
      <c r="D21" s="126"/>
      <c r="E21" s="115">
        <v>480.6</v>
      </c>
      <c r="F21" s="115"/>
      <c r="G21" s="28"/>
      <c r="H21" s="30"/>
      <c r="I21" s="124"/>
      <c r="J21" s="124"/>
      <c r="K21" s="30"/>
      <c r="L21" s="30"/>
      <c r="M21" s="30"/>
      <c r="N21" s="30"/>
      <c r="O21" s="30"/>
      <c r="P21" s="30"/>
      <c r="Q21" s="26"/>
      <c r="V21" s="5"/>
      <c r="W21" s="5"/>
      <c r="X21" s="5"/>
      <c r="Y21" s="5"/>
      <c r="Z21" s="5"/>
      <c r="AA21" s="7"/>
      <c r="AB21" s="5"/>
      <c r="AC21" s="5"/>
      <c r="AD21" s="3"/>
      <c r="AE21" s="21"/>
    </row>
    <row r="22" spans="1:32" ht="18.75" customHeight="1">
      <c r="A22" s="47" t="s">
        <v>13</v>
      </c>
      <c r="B22" s="48"/>
      <c r="C22" s="125" t="s">
        <v>11</v>
      </c>
      <c r="D22" s="126"/>
      <c r="E22" s="113">
        <v>4.07</v>
      </c>
      <c r="F22" s="113"/>
      <c r="G22" s="28"/>
      <c r="H22" s="30"/>
      <c r="I22" s="30"/>
      <c r="J22" s="30"/>
      <c r="K22" s="30"/>
      <c r="L22" s="30"/>
      <c r="M22" s="30"/>
      <c r="N22" s="30"/>
      <c r="O22" s="30"/>
      <c r="P22" s="30"/>
      <c r="Q22" s="26"/>
      <c r="V22" s="5"/>
      <c r="W22" s="5"/>
      <c r="X22" s="5"/>
      <c r="Y22" s="5"/>
      <c r="Z22" s="5"/>
      <c r="AA22" s="7"/>
      <c r="AB22" s="5"/>
      <c r="AC22" s="5"/>
      <c r="AD22" s="3"/>
      <c r="AE22" s="21"/>
    </row>
    <row r="23" spans="1:32" ht="18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26"/>
      <c r="U23" s="5"/>
      <c r="V23" s="5"/>
      <c r="W23" s="5"/>
      <c r="X23" s="5"/>
      <c r="Y23" s="5"/>
      <c r="Z23" s="7"/>
      <c r="AA23" s="5"/>
      <c r="AB23" s="5"/>
      <c r="AC23" s="3"/>
      <c r="AD23" s="21"/>
    </row>
    <row r="24" spans="1:32" ht="18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26"/>
      <c r="W24" s="5"/>
      <c r="X24" s="5"/>
      <c r="Y24" s="5"/>
      <c r="Z24" s="5"/>
      <c r="AA24" s="5"/>
      <c r="AB24" s="7"/>
      <c r="AC24" s="5"/>
      <c r="AD24" s="5"/>
      <c r="AE24" s="3"/>
      <c r="AF24" s="21"/>
    </row>
    <row r="25" spans="1:32" ht="18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26"/>
      <c r="W25" s="5"/>
      <c r="X25" s="5"/>
      <c r="Y25" s="5"/>
      <c r="Z25" s="5"/>
      <c r="AA25" s="5"/>
      <c r="AB25" s="7"/>
      <c r="AC25" s="5"/>
      <c r="AD25" s="5"/>
      <c r="AE25" s="3"/>
      <c r="AF25" s="21"/>
    </row>
    <row r="26" spans="1:32" ht="18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26"/>
      <c r="W26" s="5"/>
      <c r="X26" s="5"/>
      <c r="Y26" s="5"/>
      <c r="Z26" s="5"/>
      <c r="AA26" s="5"/>
      <c r="AB26" s="7"/>
      <c r="AC26" s="5"/>
      <c r="AD26" s="5"/>
      <c r="AE26" s="3"/>
      <c r="AF26" s="21"/>
    </row>
    <row r="27" spans="1:32" ht="18.75" customHeight="1">
      <c r="A27" s="12"/>
      <c r="B27" s="12"/>
      <c r="C27" s="12"/>
      <c r="D27" s="13"/>
      <c r="E27" s="13"/>
      <c r="F27" s="13"/>
      <c r="G27" s="2"/>
      <c r="H27" s="2"/>
      <c r="I27" s="2"/>
      <c r="J27" s="2"/>
      <c r="K27" s="2"/>
      <c r="L27" s="2"/>
      <c r="M27" s="2"/>
      <c r="N27" s="2"/>
      <c r="O27" s="2"/>
      <c r="P27" s="13"/>
      <c r="Q27" s="14"/>
      <c r="V27" s="5"/>
      <c r="W27" s="5"/>
      <c r="X27" s="5"/>
      <c r="Y27" s="5"/>
      <c r="Z27" s="5"/>
      <c r="AA27" s="15"/>
      <c r="AB27" s="5"/>
      <c r="AC27" s="5"/>
      <c r="AD27" s="3"/>
      <c r="AE27" s="21"/>
    </row>
    <row r="28" spans="1:32" ht="18.75" customHeight="1">
      <c r="A28" s="16"/>
      <c r="B28" s="16"/>
      <c r="C28" s="16"/>
      <c r="D28" s="1"/>
      <c r="E28" s="17"/>
      <c r="F28" s="17"/>
      <c r="G28" s="18"/>
      <c r="H28" s="18"/>
      <c r="I28" s="18"/>
      <c r="J28" s="1"/>
      <c r="K28" s="1"/>
      <c r="L28" s="15"/>
      <c r="M28" s="15"/>
      <c r="N28" s="8"/>
      <c r="O28" s="8"/>
      <c r="P28" s="15"/>
      <c r="Q28" s="19"/>
      <c r="V28" s="7"/>
      <c r="W28" s="7"/>
      <c r="X28" s="20"/>
      <c r="Y28" s="20"/>
      <c r="Z28" s="7"/>
      <c r="AA28" s="15"/>
      <c r="AB28" s="10"/>
      <c r="AC28" s="10"/>
      <c r="AD28" s="3"/>
      <c r="AE28" s="21"/>
    </row>
    <row r="29" spans="1:3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V29" s="21"/>
      <c r="W29" s="21"/>
      <c r="X29" s="21"/>
      <c r="Y29" s="21"/>
      <c r="Z29" s="21"/>
    </row>
  </sheetData>
  <mergeCells count="28">
    <mergeCell ref="D6:E6"/>
    <mergeCell ref="A1:D1"/>
    <mergeCell ref="I1:J1"/>
    <mergeCell ref="A6:B6"/>
    <mergeCell ref="A8:A9"/>
    <mergeCell ref="B8:B9"/>
    <mergeCell ref="C8:C9"/>
    <mergeCell ref="C22:D22"/>
    <mergeCell ref="E22:F22"/>
    <mergeCell ref="A17:B17"/>
    <mergeCell ref="E17:F17"/>
    <mergeCell ref="E18:F19"/>
    <mergeCell ref="I19:J19"/>
    <mergeCell ref="I20:J20"/>
    <mergeCell ref="I21:J21"/>
    <mergeCell ref="A20:B20"/>
    <mergeCell ref="C20:D20"/>
    <mergeCell ref="E20:F20"/>
    <mergeCell ref="C21:D21"/>
    <mergeCell ref="E21:F21"/>
    <mergeCell ref="I18:J18"/>
    <mergeCell ref="F8:F9"/>
    <mergeCell ref="A14:F14"/>
    <mergeCell ref="A15:B16"/>
    <mergeCell ref="E15:F16"/>
    <mergeCell ref="G15:G16"/>
    <mergeCell ref="C15:D15"/>
    <mergeCell ref="G8:G9"/>
  </mergeCells>
  <phoneticPr fontId="1"/>
  <dataValidations count="2">
    <dataValidation type="list" allowBlank="1" showInputMessage="1" showErrorMessage="1" sqref="C6">
      <formula1>$B$18:$B$19</formula1>
    </dataValidation>
    <dataValidation type="list" allowBlank="1" showInputMessage="1" showErrorMessage="1" sqref="D6:F6">
      <formula1>$C$16:$D$16</formula1>
    </dataValidation>
  </dataValidations>
  <pageMargins left="0.9055118110236221" right="0.70866141732283472" top="0.55118110236220474" bottom="0.35433070866141736" header="0.31496062992125984" footer="0.31496062992125984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F45"/>
  <sheetViews>
    <sheetView zoomScaleNormal="100" workbookViewId="0">
      <selection activeCell="A4" sqref="A4"/>
    </sheetView>
  </sheetViews>
  <sheetFormatPr defaultRowHeight="13.5"/>
  <cols>
    <col min="1" max="7" width="12" style="22" customWidth="1"/>
    <col min="8" max="8" width="6.875" style="22" customWidth="1"/>
    <col min="9" max="9" width="9.375" style="22" customWidth="1"/>
    <col min="10" max="10" width="10.5" style="22" customWidth="1"/>
    <col min="11" max="17" width="6.875" style="22" customWidth="1"/>
    <col min="18" max="18" width="12.875" style="22" bestFit="1" customWidth="1"/>
    <col min="19" max="19" width="18.75" style="22" customWidth="1"/>
    <col min="20" max="20" width="18" style="22" customWidth="1"/>
    <col min="21" max="16384" width="9" style="22"/>
  </cols>
  <sheetData>
    <row r="1" spans="1:22" ht="22.5" customHeight="1">
      <c r="A1" s="102" t="s">
        <v>42</v>
      </c>
      <c r="B1" s="102"/>
      <c r="C1" s="102"/>
      <c r="D1" s="102"/>
      <c r="E1" s="23"/>
      <c r="F1" s="23"/>
      <c r="H1" s="64"/>
      <c r="I1" s="43"/>
      <c r="J1" s="78"/>
      <c r="K1" s="43"/>
      <c r="L1" s="43"/>
      <c r="M1" s="76"/>
      <c r="N1" s="56"/>
    </row>
    <row r="2" spans="1:22">
      <c r="H2" s="64"/>
      <c r="I2" s="43"/>
      <c r="J2" s="78"/>
      <c r="K2" s="43"/>
      <c r="L2" s="43"/>
      <c r="M2" s="76"/>
      <c r="N2" s="56"/>
    </row>
    <row r="3" spans="1:22">
      <c r="H3" s="64"/>
      <c r="I3" s="43"/>
      <c r="J3" s="78"/>
      <c r="K3" s="43"/>
      <c r="L3" s="43"/>
      <c r="M3" s="76"/>
      <c r="N3" s="56"/>
    </row>
    <row r="4" spans="1:22">
      <c r="A4" s="40" t="s">
        <v>53</v>
      </c>
      <c r="B4" s="40"/>
      <c r="C4" s="21"/>
      <c r="D4" s="21"/>
      <c r="E4" s="21"/>
      <c r="F4" s="21"/>
      <c r="G4" s="21"/>
      <c r="H4" s="64"/>
      <c r="I4" s="43"/>
      <c r="J4" s="78"/>
      <c r="K4" s="76"/>
      <c r="L4" s="76"/>
      <c r="M4" s="76"/>
      <c r="N4" s="76"/>
      <c r="O4" s="21"/>
      <c r="P4" s="21"/>
      <c r="Q4" s="21"/>
      <c r="V4" s="21"/>
    </row>
    <row r="5" spans="1:22" ht="26.25" customHeight="1" thickBot="1">
      <c r="A5" s="32" t="s">
        <v>45</v>
      </c>
      <c r="B5" s="32"/>
      <c r="C5" s="21"/>
      <c r="D5" s="21"/>
      <c r="E5" s="21"/>
      <c r="F5" s="27"/>
      <c r="G5" s="27"/>
      <c r="H5" s="55"/>
      <c r="I5" s="65" t="s">
        <v>24</v>
      </c>
      <c r="J5" s="66">
        <f>HLOOKUP(F6,C32:D35,2,0)</f>
        <v>1711.8</v>
      </c>
      <c r="K5" s="55"/>
      <c r="L5" s="55"/>
      <c r="M5" s="55"/>
      <c r="N5" s="55"/>
      <c r="O5" s="21"/>
      <c r="P5" s="21"/>
      <c r="Q5" s="21"/>
      <c r="V5" s="21"/>
    </row>
    <row r="6" spans="1:22" ht="26.25" customHeight="1" thickBot="1">
      <c r="A6" s="136" t="s">
        <v>20</v>
      </c>
      <c r="B6" s="137"/>
      <c r="C6" s="93" t="s">
        <v>15</v>
      </c>
      <c r="D6" s="127" t="s">
        <v>21</v>
      </c>
      <c r="E6" s="128"/>
      <c r="F6" s="68" t="s">
        <v>22</v>
      </c>
      <c r="G6" s="27" t="s">
        <v>6</v>
      </c>
      <c r="H6" s="55"/>
      <c r="I6" s="89" t="s">
        <v>14</v>
      </c>
      <c r="J6" s="89">
        <f>HLOOKUP(F6,C32:D35,3,0)</f>
        <v>16.79</v>
      </c>
      <c r="K6" s="55"/>
      <c r="L6" s="55"/>
      <c r="M6" s="55"/>
      <c r="N6" s="55"/>
      <c r="O6" s="21"/>
      <c r="P6" s="21"/>
      <c r="Q6" s="21"/>
      <c r="V6" s="21"/>
    </row>
    <row r="7" spans="1:22" ht="31.5" customHeight="1" thickBot="1">
      <c r="A7" s="53" t="s">
        <v>49</v>
      </c>
      <c r="B7" s="92" t="s">
        <v>8</v>
      </c>
      <c r="C7" s="54" t="s">
        <v>19</v>
      </c>
      <c r="D7" s="50" t="s">
        <v>3</v>
      </c>
      <c r="E7" s="50" t="s">
        <v>4</v>
      </c>
      <c r="F7" s="50" t="s">
        <v>5</v>
      </c>
      <c r="G7" s="51" t="s">
        <v>46</v>
      </c>
      <c r="H7" s="64"/>
      <c r="I7" s="89" t="s">
        <v>15</v>
      </c>
      <c r="J7" s="89">
        <f>HLOOKUP(F6,C32:D35,4,0)</f>
        <v>15.34</v>
      </c>
      <c r="K7" s="57"/>
      <c r="L7" s="57"/>
      <c r="M7" s="57"/>
      <c r="N7" s="57"/>
      <c r="O7" s="6"/>
      <c r="P7" s="7"/>
      <c r="Q7" s="5"/>
      <c r="R7" s="5"/>
      <c r="S7" s="5"/>
      <c r="T7" s="21"/>
    </row>
    <row r="8" spans="1:22" ht="27" customHeight="1" thickTop="1">
      <c r="A8" s="130">
        <v>82</v>
      </c>
      <c r="B8" s="138"/>
      <c r="C8" s="134">
        <v>1</v>
      </c>
      <c r="D8" s="94" t="s">
        <v>1</v>
      </c>
      <c r="E8" s="80">
        <f>D28</f>
        <v>6932615.0699999984</v>
      </c>
      <c r="F8" s="140">
        <f>1-(E9/E8)</f>
        <v>5.825733232293806E-2</v>
      </c>
      <c r="G8" s="111">
        <f>E8-E9</f>
        <v>403875.65999999829</v>
      </c>
      <c r="H8" s="64"/>
      <c r="I8" s="43"/>
      <c r="J8" s="78"/>
      <c r="K8" s="76"/>
      <c r="L8" s="76"/>
      <c r="M8" s="76"/>
      <c r="N8" s="57"/>
      <c r="O8" s="6"/>
      <c r="P8" s="4"/>
      <c r="Q8" s="5"/>
      <c r="R8" s="5"/>
      <c r="S8" s="5"/>
      <c r="T8" s="21"/>
    </row>
    <row r="9" spans="1:22" ht="27" customHeight="1" thickBot="1">
      <c r="A9" s="131"/>
      <c r="B9" s="139"/>
      <c r="C9" s="135"/>
      <c r="D9" s="101" t="s">
        <v>2</v>
      </c>
      <c r="E9" s="81">
        <f>E28</f>
        <v>6528739.4100000001</v>
      </c>
      <c r="F9" s="141"/>
      <c r="G9" s="112"/>
      <c r="H9" s="64"/>
      <c r="I9" s="43"/>
      <c r="J9" s="78"/>
      <c r="K9" s="43"/>
      <c r="L9" s="76"/>
      <c r="M9" s="76"/>
      <c r="N9" s="76"/>
      <c r="O9" s="8"/>
      <c r="P9" s="9"/>
      <c r="Q9" s="7"/>
      <c r="R9" s="10"/>
      <c r="S9" s="10"/>
      <c r="T9" s="21"/>
    </row>
    <row r="10" spans="1:22" ht="18" customHeight="1">
      <c r="A10" s="38" t="s">
        <v>25</v>
      </c>
      <c r="B10" s="38"/>
      <c r="C10" s="33"/>
      <c r="D10" s="34"/>
      <c r="E10" s="35"/>
      <c r="F10" s="36"/>
      <c r="G10" s="24"/>
      <c r="H10" s="64"/>
      <c r="I10" s="43"/>
      <c r="J10" s="78"/>
      <c r="K10" s="43"/>
      <c r="L10" s="76"/>
      <c r="M10" s="76"/>
      <c r="N10" s="76"/>
      <c r="O10" s="9"/>
      <c r="P10" s="7"/>
      <c r="Q10" s="10"/>
      <c r="R10" s="10"/>
      <c r="S10" s="21"/>
    </row>
    <row r="11" spans="1:22" ht="18" customHeight="1">
      <c r="A11" s="38" t="s">
        <v>26</v>
      </c>
      <c r="B11" s="38"/>
      <c r="C11" s="33"/>
      <c r="D11" s="34"/>
      <c r="E11" s="35"/>
      <c r="F11" s="36"/>
      <c r="G11" s="24"/>
      <c r="H11" s="64"/>
      <c r="I11" s="43"/>
      <c r="J11" s="78"/>
      <c r="K11" s="43"/>
      <c r="L11" s="76"/>
      <c r="M11" s="76"/>
      <c r="N11" s="76"/>
      <c r="O11" s="9"/>
      <c r="P11" s="7"/>
      <c r="Q11" s="10"/>
      <c r="R11" s="10"/>
      <c r="S11" s="21"/>
    </row>
    <row r="12" spans="1:22" ht="18" customHeight="1">
      <c r="A12" s="38" t="s">
        <v>7</v>
      </c>
      <c r="B12" s="38"/>
      <c r="C12" s="33"/>
      <c r="D12" s="34"/>
      <c r="E12" s="35"/>
      <c r="F12" s="36"/>
      <c r="G12" s="24"/>
      <c r="H12" s="64"/>
      <c r="I12" s="43"/>
      <c r="J12" s="78"/>
      <c r="K12" s="43"/>
      <c r="L12" s="76"/>
      <c r="M12" s="76"/>
      <c r="N12" s="76"/>
      <c r="O12" s="43"/>
      <c r="P12" s="7"/>
      <c r="Q12" s="10"/>
      <c r="R12" s="10"/>
      <c r="S12" s="21"/>
    </row>
    <row r="13" spans="1:22" ht="18" customHeight="1">
      <c r="A13" s="38"/>
      <c r="B13" s="38"/>
      <c r="C13" s="33"/>
      <c r="D13" s="34"/>
      <c r="E13" s="35"/>
      <c r="F13" s="36"/>
      <c r="G13" s="24"/>
      <c r="H13" s="64"/>
      <c r="I13" s="43"/>
      <c r="J13" s="78"/>
      <c r="K13" s="43"/>
      <c r="L13" s="76"/>
      <c r="M13" s="76"/>
      <c r="N13" s="76"/>
      <c r="O13" s="43"/>
      <c r="P13" s="7"/>
      <c r="Q13" s="10"/>
      <c r="R13" s="10"/>
      <c r="S13" s="21"/>
    </row>
    <row r="14" spans="1:22" ht="18" customHeight="1">
      <c r="A14" s="104" t="s">
        <v>38</v>
      </c>
      <c r="B14" s="107" t="s">
        <v>47</v>
      </c>
      <c r="C14" s="107" t="s">
        <v>19</v>
      </c>
      <c r="D14" s="108" t="s">
        <v>50</v>
      </c>
      <c r="E14" s="108"/>
      <c r="F14" s="107" t="s">
        <v>5</v>
      </c>
      <c r="G14" s="107" t="s">
        <v>0</v>
      </c>
      <c r="H14" s="64"/>
      <c r="I14" s="43"/>
      <c r="J14" s="78"/>
      <c r="K14" s="43"/>
      <c r="L14" s="76"/>
      <c r="M14" s="76"/>
      <c r="N14" s="76"/>
      <c r="O14" s="43"/>
      <c r="P14" s="7"/>
      <c r="Q14" s="10"/>
      <c r="R14" s="10"/>
      <c r="S14" s="21"/>
    </row>
    <row r="15" spans="1:22" ht="18" customHeight="1" thickBot="1">
      <c r="A15" s="105"/>
      <c r="B15" s="106"/>
      <c r="C15" s="106"/>
      <c r="D15" s="82" t="s">
        <v>1</v>
      </c>
      <c r="E15" s="83" t="s">
        <v>2</v>
      </c>
      <c r="F15" s="106"/>
      <c r="G15" s="106"/>
      <c r="H15" s="64"/>
      <c r="I15" s="43"/>
      <c r="J15" s="78"/>
      <c r="K15" s="43"/>
      <c r="L15" s="76"/>
      <c r="M15" s="76"/>
      <c r="N15" s="76"/>
      <c r="O15" s="43"/>
      <c r="P15" s="7"/>
      <c r="Q15" s="10"/>
      <c r="R15" s="10"/>
      <c r="S15" s="21"/>
    </row>
    <row r="16" spans="1:22" ht="18.75" customHeight="1" thickTop="1">
      <c r="A16" s="94" t="s">
        <v>27</v>
      </c>
      <c r="B16" s="95">
        <v>14997</v>
      </c>
      <c r="C16" s="96">
        <f>C8</f>
        <v>1</v>
      </c>
      <c r="D16" s="84">
        <f>$A$8*$J$5*(1-(1-C16))+B16*$J$7</f>
        <v>370421.58</v>
      </c>
      <c r="E16" s="86">
        <f>B16*$E$34+$E$37*$A$8+$E$38*B16</f>
        <v>313404.39</v>
      </c>
      <c r="F16" s="87">
        <f>1-E16/D16</f>
        <v>0.15392513038792177</v>
      </c>
      <c r="G16" s="88">
        <f>D16-E16</f>
        <v>57017.19</v>
      </c>
      <c r="H16" s="64"/>
      <c r="I16" s="43"/>
      <c r="J16" s="78"/>
      <c r="K16" s="43"/>
      <c r="L16" s="76"/>
      <c r="M16" s="76"/>
      <c r="N16" s="76"/>
      <c r="O16" s="43"/>
      <c r="P16" s="7"/>
      <c r="Q16" s="10"/>
      <c r="R16" s="10"/>
      <c r="S16" s="21"/>
    </row>
    <row r="17" spans="1:32" ht="18.75" customHeight="1">
      <c r="A17" s="97" t="s">
        <v>28</v>
      </c>
      <c r="B17" s="98">
        <v>14785</v>
      </c>
      <c r="C17" s="99">
        <f>C16</f>
        <v>1</v>
      </c>
      <c r="D17" s="84">
        <f t="shared" ref="D17:D27" si="0">$A$8*$J$5*(1-(1-C17))+B17*$J$7</f>
        <v>367169.5</v>
      </c>
      <c r="E17" s="86">
        <f t="shared" ref="E17:E27" si="1">B17*$E$34+$E$37*$A$8+$E$38*B17</f>
        <v>309531.15000000002</v>
      </c>
      <c r="F17" s="87">
        <f t="shared" ref="F17:F28" si="2">1-E17/D17</f>
        <v>0.15698022303050763</v>
      </c>
      <c r="G17" s="88">
        <f t="shared" ref="G17:G27" si="3">D17-E17</f>
        <v>57638.349999999977</v>
      </c>
      <c r="H17" s="64"/>
      <c r="I17" s="43"/>
      <c r="J17" s="78"/>
      <c r="K17" s="43"/>
      <c r="L17" s="76"/>
      <c r="M17" s="76"/>
      <c r="N17" s="76"/>
      <c r="O17" s="43"/>
      <c r="P17" s="7"/>
      <c r="Q17" s="10"/>
      <c r="R17" s="10"/>
      <c r="S17" s="21"/>
    </row>
    <row r="18" spans="1:32" ht="18.75" customHeight="1">
      <c r="A18" s="97" t="s">
        <v>29</v>
      </c>
      <c r="B18" s="98">
        <v>16030</v>
      </c>
      <c r="C18" s="99">
        <f t="shared" ref="C18:C26" si="4">C17</f>
        <v>1</v>
      </c>
      <c r="D18" s="84">
        <f t="shared" si="0"/>
        <v>386267.80000000005</v>
      </c>
      <c r="E18" s="86">
        <f t="shared" si="1"/>
        <v>332277.30000000005</v>
      </c>
      <c r="F18" s="87">
        <f t="shared" si="2"/>
        <v>0.13977478837221224</v>
      </c>
      <c r="G18" s="88">
        <f t="shared" si="3"/>
        <v>53990.5</v>
      </c>
      <c r="H18" s="64"/>
      <c r="I18" s="43"/>
      <c r="J18" s="78"/>
      <c r="K18" s="43"/>
      <c r="L18" s="76"/>
      <c r="M18" s="76"/>
      <c r="N18" s="76"/>
      <c r="O18" s="43"/>
      <c r="P18" s="7"/>
      <c r="Q18" s="10"/>
      <c r="R18" s="10"/>
      <c r="S18" s="21"/>
    </row>
    <row r="19" spans="1:32" ht="18.75" customHeight="1">
      <c r="A19" s="97" t="s">
        <v>30</v>
      </c>
      <c r="B19" s="98">
        <v>21409</v>
      </c>
      <c r="C19" s="99">
        <f t="shared" si="4"/>
        <v>1</v>
      </c>
      <c r="D19" s="84">
        <f t="shared" si="0"/>
        <v>468781.66000000003</v>
      </c>
      <c r="E19" s="86">
        <f t="shared" si="1"/>
        <v>430551.63</v>
      </c>
      <c r="F19" s="87">
        <f t="shared" si="2"/>
        <v>8.1551889210000339E-2</v>
      </c>
      <c r="G19" s="88">
        <f t="shared" si="3"/>
        <v>38230.030000000028</v>
      </c>
      <c r="H19" s="64"/>
      <c r="I19" s="43"/>
      <c r="J19" s="78"/>
      <c r="K19" s="43"/>
      <c r="L19" s="76"/>
      <c r="M19" s="76"/>
      <c r="N19" s="76"/>
      <c r="O19" s="43"/>
      <c r="P19" s="7"/>
      <c r="Q19" s="10"/>
      <c r="R19" s="10"/>
      <c r="S19" s="21"/>
    </row>
    <row r="20" spans="1:32" ht="18.75" customHeight="1">
      <c r="A20" s="97" t="s">
        <v>31</v>
      </c>
      <c r="B20" s="98">
        <v>31067</v>
      </c>
      <c r="C20" s="99">
        <f t="shared" si="4"/>
        <v>1</v>
      </c>
      <c r="D20" s="84">
        <f>$A$8*$J$5*(1-(1-C20))+B20*$J$7</f>
        <v>616935.38</v>
      </c>
      <c r="E20" s="86">
        <f t="shared" si="1"/>
        <v>607003.29</v>
      </c>
      <c r="F20" s="87">
        <f t="shared" si="2"/>
        <v>1.6099076697465464E-2</v>
      </c>
      <c r="G20" s="88">
        <f t="shared" si="3"/>
        <v>9932.0899999999674</v>
      </c>
      <c r="H20" s="64"/>
      <c r="I20" s="43"/>
      <c r="J20" s="78"/>
      <c r="K20" s="43"/>
      <c r="L20" s="76"/>
      <c r="M20" s="76"/>
      <c r="N20" s="76"/>
      <c r="O20" s="43"/>
      <c r="P20" s="7"/>
      <c r="Q20" s="10"/>
      <c r="R20" s="10"/>
      <c r="S20" s="21"/>
    </row>
    <row r="21" spans="1:32" ht="18.75" customHeight="1">
      <c r="A21" s="97" t="s">
        <v>32</v>
      </c>
      <c r="B21" s="98">
        <v>33067</v>
      </c>
      <c r="C21" s="99">
        <f t="shared" si="4"/>
        <v>1</v>
      </c>
      <c r="D21" s="84">
        <f t="shared" si="0"/>
        <v>647615.38</v>
      </c>
      <c r="E21" s="86">
        <f t="shared" si="1"/>
        <v>643543.29</v>
      </c>
      <c r="F21" s="87">
        <f t="shared" si="2"/>
        <v>6.2878216388251307E-3</v>
      </c>
      <c r="G21" s="88">
        <f t="shared" si="3"/>
        <v>4072.0899999999674</v>
      </c>
      <c r="H21" s="64"/>
      <c r="I21" s="43"/>
      <c r="J21" s="78"/>
      <c r="K21" s="43"/>
      <c r="L21" s="76"/>
      <c r="M21" s="76"/>
      <c r="N21" s="76"/>
      <c r="O21" s="43"/>
      <c r="P21" s="7"/>
      <c r="Q21" s="10"/>
      <c r="R21" s="10"/>
      <c r="S21" s="21"/>
    </row>
    <row r="22" spans="1:32" ht="18.75" customHeight="1">
      <c r="A22" s="97" t="s">
        <v>33</v>
      </c>
      <c r="B22" s="98">
        <v>41328</v>
      </c>
      <c r="C22" s="99">
        <f t="shared" si="4"/>
        <v>1</v>
      </c>
      <c r="D22" s="84">
        <f t="shared" si="0"/>
        <v>774339.12</v>
      </c>
      <c r="E22" s="86">
        <f t="shared" si="1"/>
        <v>794471.76</v>
      </c>
      <c r="F22" s="87">
        <f t="shared" si="2"/>
        <v>-2.5999771263009341E-2</v>
      </c>
      <c r="G22" s="88">
        <f t="shared" si="3"/>
        <v>-20132.640000000014</v>
      </c>
      <c r="H22" s="64"/>
      <c r="I22" s="43"/>
      <c r="J22" s="78"/>
      <c r="K22" s="43"/>
      <c r="L22" s="76"/>
      <c r="M22" s="76"/>
      <c r="N22" s="76"/>
      <c r="O22" s="43"/>
      <c r="P22" s="7"/>
      <c r="Q22" s="10"/>
      <c r="R22" s="10"/>
      <c r="S22" s="21"/>
    </row>
    <row r="23" spans="1:32" ht="18.75" customHeight="1">
      <c r="A23" s="97" t="s">
        <v>34</v>
      </c>
      <c r="B23" s="98">
        <v>41303</v>
      </c>
      <c r="C23" s="99">
        <f t="shared" si="4"/>
        <v>1</v>
      </c>
      <c r="D23" s="84">
        <f>$A$8*$J$5*(1-(1-C23))+B23*$J$6</f>
        <v>833844.97</v>
      </c>
      <c r="E23" s="86">
        <f t="shared" si="1"/>
        <v>794015.01</v>
      </c>
      <c r="F23" s="87">
        <f t="shared" si="2"/>
        <v>4.7766625011841146E-2</v>
      </c>
      <c r="G23" s="88">
        <f t="shared" si="3"/>
        <v>39829.959999999963</v>
      </c>
      <c r="H23" s="64"/>
      <c r="I23" s="43"/>
      <c r="J23" s="78"/>
      <c r="K23" s="43"/>
      <c r="L23" s="76"/>
      <c r="M23" s="76"/>
      <c r="N23" s="76"/>
      <c r="O23" s="43"/>
      <c r="P23" s="7"/>
      <c r="Q23" s="10"/>
      <c r="R23" s="10"/>
      <c r="S23" s="21"/>
    </row>
    <row r="24" spans="1:32" ht="18.75" customHeight="1">
      <c r="A24" s="97" t="s">
        <v>35</v>
      </c>
      <c r="B24" s="98">
        <v>36720</v>
      </c>
      <c r="C24" s="99">
        <f t="shared" si="4"/>
        <v>1</v>
      </c>
      <c r="D24" s="84">
        <f>$A$8*$J$5*(1-(1-C24))+B24*$J$6</f>
        <v>756896.39999999991</v>
      </c>
      <c r="E24" s="86">
        <f t="shared" si="1"/>
        <v>710283.6</v>
      </c>
      <c r="F24" s="87">
        <f t="shared" si="2"/>
        <v>6.1584121684288506E-2</v>
      </c>
      <c r="G24" s="88">
        <f>D24-E24</f>
        <v>46612.79999999993</v>
      </c>
      <c r="H24" s="64"/>
      <c r="I24" s="43"/>
      <c r="J24" s="78"/>
      <c r="K24" s="43"/>
      <c r="L24" s="76"/>
      <c r="M24" s="76"/>
      <c r="N24" s="76"/>
      <c r="O24" s="43"/>
      <c r="P24" s="7"/>
      <c r="Q24" s="10"/>
      <c r="R24" s="10"/>
      <c r="S24" s="21"/>
    </row>
    <row r="25" spans="1:32" ht="18.75" customHeight="1">
      <c r="A25" s="97" t="s">
        <v>36</v>
      </c>
      <c r="B25" s="98">
        <v>34778</v>
      </c>
      <c r="C25" s="99">
        <f t="shared" si="4"/>
        <v>1</v>
      </c>
      <c r="D25" s="84">
        <f>$A$8*$J$5*(1-(1-C25))+B25*$J$6</f>
        <v>724290.22</v>
      </c>
      <c r="E25" s="86">
        <f t="shared" si="1"/>
        <v>674803.26</v>
      </c>
      <c r="F25" s="87">
        <f t="shared" si="2"/>
        <v>6.8324766279461824E-2</v>
      </c>
      <c r="G25" s="88">
        <f t="shared" si="3"/>
        <v>49486.959999999963</v>
      </c>
      <c r="H25" s="64"/>
      <c r="I25" s="43"/>
      <c r="J25" s="78"/>
      <c r="K25" s="43"/>
      <c r="L25" s="76"/>
      <c r="M25" s="76"/>
      <c r="N25" s="76"/>
      <c r="O25" s="43"/>
      <c r="P25" s="7"/>
      <c r="Q25" s="10"/>
      <c r="R25" s="10"/>
      <c r="S25" s="21"/>
    </row>
    <row r="26" spans="1:32" ht="18.75" customHeight="1">
      <c r="A26" s="97" t="s">
        <v>37</v>
      </c>
      <c r="B26" s="98">
        <v>28010</v>
      </c>
      <c r="C26" s="99">
        <f t="shared" si="4"/>
        <v>1</v>
      </c>
      <c r="D26" s="84">
        <f t="shared" si="0"/>
        <v>570041</v>
      </c>
      <c r="E26" s="86">
        <f t="shared" si="1"/>
        <v>551151.9</v>
      </c>
      <c r="F26" s="87">
        <f t="shared" si="2"/>
        <v>3.3136388435217823E-2</v>
      </c>
      <c r="G26" s="88">
        <f t="shared" si="3"/>
        <v>18889.099999999977</v>
      </c>
      <c r="H26" s="56"/>
      <c r="I26" s="79"/>
      <c r="J26" s="76"/>
      <c r="K26" s="76"/>
      <c r="L26" s="76"/>
      <c r="M26" s="76"/>
      <c r="N26" s="76"/>
      <c r="O26" s="43"/>
      <c r="P26" s="7"/>
      <c r="Q26" s="10"/>
      <c r="R26" s="10"/>
      <c r="S26" s="21"/>
    </row>
    <row r="27" spans="1:32" ht="18.75" customHeight="1">
      <c r="A27" s="97" t="s">
        <v>39</v>
      </c>
      <c r="B27" s="98">
        <v>17969</v>
      </c>
      <c r="C27" s="99">
        <f t="shared" ref="C27" si="5">C26</f>
        <v>1</v>
      </c>
      <c r="D27" s="84">
        <f t="shared" si="0"/>
        <v>416012.06000000006</v>
      </c>
      <c r="E27" s="86">
        <f t="shared" si="1"/>
        <v>367702.83</v>
      </c>
      <c r="F27" s="87">
        <f t="shared" si="2"/>
        <v>0.11612459023423516</v>
      </c>
      <c r="G27" s="88">
        <f t="shared" si="3"/>
        <v>48309.23000000004</v>
      </c>
      <c r="H27" s="56"/>
      <c r="I27" s="79"/>
      <c r="J27" s="76"/>
      <c r="K27" s="76"/>
      <c r="L27" s="76"/>
      <c r="M27" s="76"/>
      <c r="N27" s="76"/>
      <c r="O27" s="43"/>
      <c r="P27" s="7"/>
      <c r="Q27" s="10"/>
      <c r="R27" s="10"/>
      <c r="S27" s="21"/>
    </row>
    <row r="28" spans="1:32" ht="24" customHeight="1">
      <c r="A28" s="97" t="s">
        <v>40</v>
      </c>
      <c r="B28" s="100">
        <f>SUM(B16:B27)</f>
        <v>331463</v>
      </c>
      <c r="C28" s="99" t="s">
        <v>41</v>
      </c>
      <c r="D28" s="85">
        <f>SUM(D16:D27)</f>
        <v>6932615.0699999984</v>
      </c>
      <c r="E28" s="85">
        <f>SUM(E16:E27)</f>
        <v>6528739.4100000001</v>
      </c>
      <c r="F28" s="87">
        <f t="shared" si="2"/>
        <v>5.825733232293806E-2</v>
      </c>
      <c r="G28" s="88">
        <f>D28-E28</f>
        <v>403875.65999999829</v>
      </c>
      <c r="H28" s="56"/>
      <c r="I28" s="79"/>
      <c r="J28" s="76"/>
      <c r="K28" s="76"/>
      <c r="L28" s="76"/>
      <c r="M28" s="76"/>
      <c r="N28" s="76"/>
      <c r="O28" s="43"/>
      <c r="P28" s="7"/>
      <c r="Q28" s="10"/>
      <c r="R28" s="10"/>
      <c r="S28" s="21"/>
    </row>
    <row r="29" spans="1:32" ht="27" customHeight="1">
      <c r="A29" s="38"/>
      <c r="B29" s="38"/>
      <c r="C29" s="33"/>
      <c r="D29" s="35"/>
      <c r="E29" s="35"/>
      <c r="F29" s="36"/>
      <c r="G29" s="24"/>
      <c r="H29" s="56"/>
      <c r="I29" s="79"/>
      <c r="J29" s="76"/>
      <c r="K29" s="76"/>
      <c r="L29" s="76"/>
      <c r="M29" s="76"/>
      <c r="N29" s="76"/>
      <c r="O29" s="43"/>
      <c r="P29" s="7"/>
      <c r="Q29" s="10"/>
      <c r="R29" s="10"/>
      <c r="S29" s="21"/>
    </row>
    <row r="30" spans="1:32" ht="18.75" customHeight="1">
      <c r="A30" s="116" t="s">
        <v>52</v>
      </c>
      <c r="B30" s="117"/>
      <c r="C30" s="117"/>
      <c r="D30" s="117"/>
      <c r="E30" s="117"/>
      <c r="F30" s="117"/>
      <c r="G30" s="29"/>
      <c r="H30" s="61"/>
      <c r="I30" s="76"/>
      <c r="J30" s="76"/>
      <c r="K30" s="76"/>
      <c r="L30" s="76"/>
      <c r="M30" s="76"/>
      <c r="N30" s="76"/>
      <c r="O30" s="43"/>
      <c r="P30" s="29"/>
      <c r="Q30" s="19"/>
      <c r="R30" s="21"/>
      <c r="V30" s="5"/>
      <c r="W30" s="5"/>
      <c r="X30" s="9"/>
      <c r="Y30" s="9"/>
      <c r="Z30" s="9"/>
      <c r="AA30" s="11"/>
      <c r="AB30" s="9"/>
      <c r="AC30" s="9"/>
      <c r="AD30" s="9"/>
      <c r="AE30" s="21"/>
    </row>
    <row r="31" spans="1:32" ht="18.75" customHeight="1">
      <c r="A31" s="103"/>
      <c r="B31" s="103"/>
      <c r="C31" s="119" t="s">
        <v>16</v>
      </c>
      <c r="D31" s="119"/>
      <c r="E31" s="103" t="s">
        <v>17</v>
      </c>
      <c r="F31" s="103"/>
      <c r="G31" s="103" t="s">
        <v>18</v>
      </c>
      <c r="H31" s="29"/>
      <c r="I31" s="43"/>
      <c r="J31" s="43"/>
      <c r="K31" s="43"/>
      <c r="L31" s="43"/>
      <c r="M31" s="43"/>
      <c r="N31" s="43"/>
      <c r="O31" s="43"/>
      <c r="P31" s="29"/>
      <c r="Q31" s="29"/>
      <c r="R31" s="19"/>
      <c r="S31" s="21"/>
      <c r="W31" s="5"/>
      <c r="X31" s="5"/>
      <c r="Y31" s="9"/>
      <c r="Z31" s="9"/>
      <c r="AA31" s="9"/>
      <c r="AB31" s="11"/>
      <c r="AC31" s="9"/>
      <c r="AD31" s="9"/>
      <c r="AE31" s="9"/>
      <c r="AF31" s="21"/>
    </row>
    <row r="32" spans="1:32" ht="18.75" customHeight="1" thickBot="1">
      <c r="A32" s="120"/>
      <c r="B32" s="120"/>
      <c r="C32" s="41" t="s">
        <v>22</v>
      </c>
      <c r="D32" s="41" t="s">
        <v>23</v>
      </c>
      <c r="E32" s="120"/>
      <c r="F32" s="120"/>
      <c r="G32" s="120"/>
      <c r="H32" s="43"/>
      <c r="I32" s="43"/>
      <c r="J32" s="43"/>
      <c r="K32" s="43"/>
      <c r="L32" s="43"/>
      <c r="M32" s="43"/>
      <c r="N32" s="43"/>
      <c r="O32" s="43"/>
      <c r="P32" s="43"/>
      <c r="Q32" s="26"/>
      <c r="R32" s="21"/>
      <c r="S32" s="21"/>
      <c r="V32" s="5"/>
      <c r="W32" s="5"/>
      <c r="X32" s="5"/>
      <c r="Y32" s="5"/>
      <c r="Z32" s="5"/>
      <c r="AA32" s="7"/>
      <c r="AB32" s="5"/>
      <c r="AC32" s="5"/>
      <c r="AD32" s="3"/>
      <c r="AE32" s="21"/>
    </row>
    <row r="33" spans="1:32" ht="18.75" customHeight="1" thickTop="1">
      <c r="A33" s="118" t="s">
        <v>9</v>
      </c>
      <c r="B33" s="118"/>
      <c r="C33" s="69">
        <v>1711.8</v>
      </c>
      <c r="D33" s="71">
        <v>2160</v>
      </c>
      <c r="E33" s="114" t="s">
        <v>11</v>
      </c>
      <c r="F33" s="114"/>
      <c r="G33" s="31"/>
      <c r="H33" s="43"/>
      <c r="I33" s="43"/>
      <c r="J33" s="43"/>
      <c r="K33" s="43"/>
      <c r="L33" s="43"/>
      <c r="M33" s="43"/>
      <c r="N33" s="43"/>
      <c r="O33" s="43"/>
      <c r="P33" s="43"/>
      <c r="Q33" s="26"/>
      <c r="R33" s="21"/>
      <c r="S33" s="21"/>
      <c r="V33" s="5"/>
      <c r="W33" s="5"/>
      <c r="X33" s="5"/>
      <c r="Y33" s="5"/>
      <c r="Z33" s="5"/>
      <c r="AA33" s="7"/>
      <c r="AB33" s="5"/>
      <c r="AC33" s="5"/>
      <c r="AD33" s="3"/>
      <c r="AE33" s="21"/>
    </row>
    <row r="34" spans="1:32" ht="18.75" customHeight="1">
      <c r="A34" s="47" t="s">
        <v>10</v>
      </c>
      <c r="B34" s="49" t="s">
        <v>14</v>
      </c>
      <c r="C34" s="46">
        <v>16.79</v>
      </c>
      <c r="D34" s="45">
        <v>15.08</v>
      </c>
      <c r="E34" s="115">
        <v>14.2</v>
      </c>
      <c r="F34" s="115"/>
      <c r="G34" s="42"/>
      <c r="H34" s="43"/>
      <c r="I34" s="123"/>
      <c r="J34" s="123"/>
      <c r="K34" s="43"/>
      <c r="L34" s="43"/>
      <c r="M34" s="43"/>
      <c r="N34" s="43"/>
      <c r="O34" s="43"/>
      <c r="P34" s="43"/>
      <c r="Q34" s="26"/>
      <c r="R34" s="21"/>
      <c r="S34" s="21"/>
      <c r="V34" s="5"/>
      <c r="W34" s="5"/>
      <c r="X34" s="5"/>
      <c r="Y34" s="5"/>
      <c r="Z34" s="5"/>
      <c r="AA34" s="7"/>
      <c r="AB34" s="5"/>
      <c r="AC34" s="5"/>
      <c r="AD34" s="3"/>
      <c r="AE34" s="21"/>
    </row>
    <row r="35" spans="1:32" ht="18.75" customHeight="1">
      <c r="A35" s="47" t="s">
        <v>10</v>
      </c>
      <c r="B35" s="49" t="s">
        <v>15</v>
      </c>
      <c r="C35" s="70">
        <v>15.34</v>
      </c>
      <c r="D35" s="45">
        <v>13.77</v>
      </c>
      <c r="E35" s="115"/>
      <c r="F35" s="115"/>
      <c r="G35" s="42"/>
      <c r="H35" s="43"/>
      <c r="I35" s="123"/>
      <c r="J35" s="123"/>
      <c r="K35" s="43"/>
      <c r="L35" s="43"/>
      <c r="M35" s="43"/>
      <c r="N35" s="43"/>
      <c r="O35" s="43"/>
      <c r="P35" s="43"/>
      <c r="Q35" s="26"/>
      <c r="R35" s="21"/>
      <c r="S35" s="21"/>
      <c r="V35" s="5"/>
      <c r="W35" s="5"/>
      <c r="X35" s="5"/>
      <c r="Y35" s="5"/>
      <c r="Z35" s="5"/>
      <c r="AA35" s="7"/>
      <c r="AB35" s="5"/>
      <c r="AC35" s="5"/>
      <c r="AD35" s="3"/>
      <c r="AE35" s="21"/>
    </row>
    <row r="36" spans="1:32" ht="18.75" customHeight="1">
      <c r="A36" s="121"/>
      <c r="B36" s="122"/>
      <c r="C36" s="125"/>
      <c r="D36" s="126"/>
      <c r="E36" s="115"/>
      <c r="F36" s="115"/>
      <c r="G36" s="42"/>
      <c r="H36" s="43"/>
      <c r="I36" s="123"/>
      <c r="J36" s="123"/>
      <c r="K36" s="43"/>
      <c r="L36" s="43"/>
      <c r="M36" s="43"/>
      <c r="N36" s="43"/>
      <c r="O36" s="43"/>
      <c r="P36" s="43"/>
      <c r="Q36" s="26"/>
      <c r="V36" s="5"/>
      <c r="W36" s="5"/>
      <c r="X36" s="5"/>
      <c r="Y36" s="5"/>
      <c r="Z36" s="5"/>
      <c r="AA36" s="7"/>
      <c r="AB36" s="5"/>
      <c r="AC36" s="5"/>
      <c r="AD36" s="3"/>
      <c r="AE36" s="21"/>
    </row>
    <row r="37" spans="1:32" ht="18.75" customHeight="1">
      <c r="A37" s="47" t="s">
        <v>12</v>
      </c>
      <c r="B37" s="48"/>
      <c r="C37" s="125" t="s">
        <v>11</v>
      </c>
      <c r="D37" s="126"/>
      <c r="E37" s="115">
        <v>480.6</v>
      </c>
      <c r="F37" s="115"/>
      <c r="G37" s="42"/>
      <c r="H37" s="43"/>
      <c r="I37" s="124"/>
      <c r="J37" s="124"/>
      <c r="K37" s="43"/>
      <c r="L37" s="43"/>
      <c r="M37" s="43"/>
      <c r="N37" s="43"/>
      <c r="O37" s="43"/>
      <c r="P37" s="43"/>
      <c r="Q37" s="26"/>
      <c r="V37" s="5"/>
      <c r="W37" s="5"/>
      <c r="X37" s="5"/>
      <c r="Y37" s="5"/>
      <c r="Z37" s="5"/>
      <c r="AA37" s="7"/>
      <c r="AB37" s="5"/>
      <c r="AC37" s="5"/>
      <c r="AD37" s="3"/>
      <c r="AE37" s="21"/>
    </row>
    <row r="38" spans="1:32" ht="18.75" customHeight="1">
      <c r="A38" s="47" t="s">
        <v>13</v>
      </c>
      <c r="B38" s="48"/>
      <c r="C38" s="125" t="s">
        <v>11</v>
      </c>
      <c r="D38" s="126"/>
      <c r="E38" s="113">
        <v>4.07</v>
      </c>
      <c r="F38" s="113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26"/>
      <c r="V38" s="5"/>
      <c r="W38" s="5"/>
      <c r="X38" s="5"/>
      <c r="Y38" s="5"/>
      <c r="Z38" s="5"/>
      <c r="AA38" s="7"/>
      <c r="AB38" s="5"/>
      <c r="AC38" s="5"/>
      <c r="AD38" s="3"/>
      <c r="AE38" s="21"/>
    </row>
    <row r="39" spans="1:32" ht="18.7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26"/>
      <c r="U39" s="5"/>
      <c r="V39" s="5"/>
      <c r="W39" s="5"/>
      <c r="X39" s="5"/>
      <c r="Y39" s="5"/>
      <c r="Z39" s="7"/>
      <c r="AA39" s="5"/>
      <c r="AB39" s="5"/>
      <c r="AC39" s="3"/>
      <c r="AD39" s="21"/>
    </row>
    <row r="40" spans="1:32" ht="18.7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26"/>
      <c r="W40" s="5"/>
      <c r="X40" s="5"/>
      <c r="Y40" s="5"/>
      <c r="Z40" s="5"/>
      <c r="AA40" s="5"/>
      <c r="AB40" s="7"/>
      <c r="AC40" s="5"/>
      <c r="AD40" s="5"/>
      <c r="AE40" s="3"/>
      <c r="AF40" s="21"/>
    </row>
    <row r="41" spans="1:32" ht="18.7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26"/>
      <c r="W41" s="5"/>
      <c r="X41" s="5"/>
      <c r="Y41" s="5"/>
      <c r="Z41" s="5"/>
      <c r="AA41" s="5"/>
      <c r="AB41" s="7"/>
      <c r="AC41" s="5"/>
      <c r="AD41" s="5"/>
      <c r="AE41" s="3"/>
      <c r="AF41" s="21"/>
    </row>
    <row r="42" spans="1:32" ht="18.7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26"/>
      <c r="W42" s="5"/>
      <c r="X42" s="5"/>
      <c r="Y42" s="5"/>
      <c r="Z42" s="5"/>
      <c r="AA42" s="5"/>
      <c r="AB42" s="7"/>
      <c r="AC42" s="5"/>
      <c r="AD42" s="5"/>
      <c r="AE42" s="3"/>
      <c r="AF42" s="21"/>
    </row>
    <row r="43" spans="1:32" ht="18.75" customHeight="1">
      <c r="A43" s="12"/>
      <c r="B43" s="12"/>
      <c r="C43" s="12"/>
      <c r="D43" s="13"/>
      <c r="E43" s="13"/>
      <c r="F43" s="13"/>
      <c r="G43" s="2"/>
      <c r="H43" s="2"/>
      <c r="I43" s="2"/>
      <c r="J43" s="2"/>
      <c r="K43" s="2"/>
      <c r="L43" s="2"/>
      <c r="M43" s="2"/>
      <c r="N43" s="2"/>
      <c r="O43" s="2"/>
      <c r="P43" s="13"/>
      <c r="Q43" s="14"/>
      <c r="V43" s="5"/>
      <c r="W43" s="5"/>
      <c r="X43" s="5"/>
      <c r="Y43" s="5"/>
      <c r="Z43" s="5"/>
      <c r="AA43" s="15"/>
      <c r="AB43" s="5"/>
      <c r="AC43" s="5"/>
      <c r="AD43" s="3"/>
      <c r="AE43" s="21"/>
    </row>
    <row r="44" spans="1:32" ht="18.75" customHeight="1">
      <c r="A44" s="16"/>
      <c r="B44" s="16"/>
      <c r="C44" s="16"/>
      <c r="D44" s="1"/>
      <c r="E44" s="17"/>
      <c r="F44" s="17"/>
      <c r="G44" s="18"/>
      <c r="H44" s="18"/>
      <c r="I44" s="18"/>
      <c r="J44" s="1"/>
      <c r="K44" s="1"/>
      <c r="L44" s="15"/>
      <c r="M44" s="15"/>
      <c r="N44" s="8"/>
      <c r="O44" s="8"/>
      <c r="P44" s="15"/>
      <c r="Q44" s="19"/>
      <c r="V44" s="7"/>
      <c r="W44" s="7"/>
      <c r="X44" s="20"/>
      <c r="Y44" s="20"/>
      <c r="Z44" s="7"/>
      <c r="AA44" s="15"/>
      <c r="AB44" s="10"/>
      <c r="AC44" s="10"/>
      <c r="AD44" s="3"/>
      <c r="AE44" s="21"/>
    </row>
    <row r="45" spans="1:3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V45" s="21"/>
      <c r="W45" s="21"/>
      <c r="X45" s="21"/>
      <c r="Y45" s="21"/>
      <c r="Z45" s="21"/>
    </row>
  </sheetData>
  <mergeCells count="33">
    <mergeCell ref="C38:D38"/>
    <mergeCell ref="E38:F38"/>
    <mergeCell ref="A33:B33"/>
    <mergeCell ref="E33:F33"/>
    <mergeCell ref="C37:D37"/>
    <mergeCell ref="E37:F37"/>
    <mergeCell ref="I37:J37"/>
    <mergeCell ref="E34:F35"/>
    <mergeCell ref="I34:J34"/>
    <mergeCell ref="I35:J35"/>
    <mergeCell ref="A36:B36"/>
    <mergeCell ref="C36:D36"/>
    <mergeCell ref="E36:F36"/>
    <mergeCell ref="I36:J36"/>
    <mergeCell ref="F8:F9"/>
    <mergeCell ref="G8:G9"/>
    <mergeCell ref="A30:F30"/>
    <mergeCell ref="A31:B32"/>
    <mergeCell ref="C31:D31"/>
    <mergeCell ref="E31:F32"/>
    <mergeCell ref="G31:G32"/>
    <mergeCell ref="B14:B15"/>
    <mergeCell ref="A14:A15"/>
    <mergeCell ref="D14:E14"/>
    <mergeCell ref="C14:C15"/>
    <mergeCell ref="F14:F15"/>
    <mergeCell ref="G14:G15"/>
    <mergeCell ref="A1:D1"/>
    <mergeCell ref="A6:B6"/>
    <mergeCell ref="D6:E6"/>
    <mergeCell ref="A8:A9"/>
    <mergeCell ref="B8:B9"/>
    <mergeCell ref="C8:C9"/>
  </mergeCells>
  <phoneticPr fontId="1"/>
  <dataValidations count="2">
    <dataValidation type="list" allowBlank="1" showInputMessage="1" showErrorMessage="1" sqref="D6:F6">
      <formula1>$C$32:$D$32</formula1>
    </dataValidation>
    <dataValidation type="list" allowBlank="1" showInputMessage="1" showErrorMessage="1" sqref="C6">
      <formula1>$B$34:$B$35</formula1>
    </dataValidation>
  </dataValidations>
  <pageMargins left="0.9055118110236221" right="0.70866141732283472" top="0.55118110236220474" bottom="0.35433070866141736" header="0.31496062992125984" footer="0.31496062992125984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高圧受電</vt:lpstr>
      <vt:lpstr>高圧受電1年分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Nonrisk</dc:creator>
  <cp:lastModifiedBy>user</cp:lastModifiedBy>
  <cp:lastPrinted>2016-04-17T10:27:51Z</cp:lastPrinted>
  <dcterms:created xsi:type="dcterms:W3CDTF">2012-11-06T01:32:08Z</dcterms:created>
  <dcterms:modified xsi:type="dcterms:W3CDTF">2016-06-14T01:01:36Z</dcterms:modified>
</cp:coreProperties>
</file>